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charts/chart1.xml" ContentType="application/vnd.openxmlformats-officedocument.drawingml.chart+xml"/>
  <Override PartName="/xl/drawings/drawing7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istrador\Downloads\"/>
    </mc:Choice>
  </mc:AlternateContent>
  <xr:revisionPtr revIDLastSave="0" documentId="13_ncr:1_{EF96A322-F2E0-49BF-BD95-BE6BA60D1993}" xr6:coauthVersionLast="47" xr6:coauthVersionMax="47" xr10:uidLastSave="{00000000-0000-0000-0000-000000000000}"/>
  <bookViews>
    <workbookView xWindow="-108" yWindow="-108" windowWidth="23256" windowHeight="12576" tabRatio="875" activeTab="6" xr2:uid="{00000000-000D-0000-FFFF-FFFF00000000}"/>
  </bookViews>
  <sheets>
    <sheet name="PORTADA1" sheetId="16" r:id="rId1"/>
    <sheet name="Presión Fiscal" sheetId="1" r:id="rId2"/>
    <sheet name="P. T. G. Central" sheetId="2" r:id="rId3"/>
    <sheet name="Hoja3" sheetId="23" state="hidden" r:id="rId4"/>
    <sheet name="Hoja4" sheetId="24" state="hidden" r:id="rId5"/>
    <sheet name="P. T. G. Subnacional" sheetId="5" r:id="rId6"/>
    <sheet name="C. S. Social" sheetId="6" r:id="rId7"/>
    <sheet name="Hoja5" sheetId="25" r:id="rId8"/>
    <sheet name="Hoja6" sheetId="26" r:id="rId9"/>
    <sheet name="Hoja7" sheetId="27" r:id="rId10"/>
    <sheet name="Hoja8" sheetId="28" r:id="rId11"/>
    <sheet name="Hoja9" sheetId="29" r:id="rId12"/>
    <sheet name="Hoja10" sheetId="30" r:id="rId13"/>
    <sheet name="Hoja11" sheetId="31" r:id="rId14"/>
    <sheet name="Hoja12" sheetId="32" r:id="rId15"/>
    <sheet name="ECUADOR -21-01-2020" sheetId="22" state="hidden" r:id="rId16"/>
    <sheet name="composicion europa" sheetId="7" state="hidden" r:id="rId17"/>
    <sheet name="Hoja1" sheetId="9" state="hidden" r:id="rId18"/>
    <sheet name="europa " sheetId="10" state="hidden" r:id="rId19"/>
    <sheet name="Hoja2" sheetId="11" state="hidden" r:id="rId20"/>
  </sheets>
  <externalReferences>
    <externalReference r:id="rId21"/>
    <externalReference r:id="rId22"/>
  </externalReferences>
  <definedNames>
    <definedName name="__xlnm._FilterDatabase" localSheetId="6">'C. S. Social'!#REF!</definedName>
    <definedName name="__xlnm._FilterDatabase" localSheetId="2">'P. T. G. Central'!$B$67:$O$71</definedName>
    <definedName name="__xlnm._FilterDatabase" localSheetId="5">'P. T. G. Subnacional'!#REF!</definedName>
    <definedName name="__xlnm._FilterDatabase" localSheetId="1">'Presión Fiscal'!#REF!</definedName>
    <definedName name="__xlnm._FilterDatabase_1" localSheetId="15">'[1]Presión Fiscal'!#REF!</definedName>
    <definedName name="__xlnm._FilterDatabase_1">'Presión Fiscal'!#REF!</definedName>
    <definedName name="__xlnm._FilterDatabase_1_1">'P. T. G. Central'!$B$67:$O$71</definedName>
    <definedName name="__xlnm._FilterDatabase_2" localSheetId="15">#REF!</definedName>
    <definedName name="__xlnm._FilterDatabase_2">#REF!</definedName>
    <definedName name="__xlnm._FilterDatabase_3" localSheetId="15">#REF!</definedName>
    <definedName name="__xlnm._FilterDatabase_3">#REF!</definedName>
    <definedName name="__xlnm._FilterDatabase_4" localSheetId="15">'[1]P. T. G. Subnacional'!#REF!</definedName>
    <definedName name="__xlnm._FilterDatabase_4">'P. T. G. Subnacional'!#REF!</definedName>
    <definedName name="__xlnm._FilterDatabase_5" localSheetId="15">'[1]C. S. Social'!#REF!</definedName>
    <definedName name="__xlnm._FilterDatabase_5">'C. S. Social'!#REF!</definedName>
    <definedName name="__xlnm.Print_Area" localSheetId="6">'C. S. Social'!$B$1:$K$9</definedName>
    <definedName name="__xlnm.Print_Area" localSheetId="2">'P. T. G. Central'!$B$1:$L$69</definedName>
    <definedName name="__xlnm.Print_Area" localSheetId="5">'P. T. G. Subnacional'!$B$1:$K$10</definedName>
    <definedName name="__xlnm.Print_Area" localSheetId="1">'Presión Fiscal'!$B$1:$L$64</definedName>
    <definedName name="_xlnm._FilterDatabase" localSheetId="6" hidden="1">'C. S. Social'!#REF!</definedName>
    <definedName name="_xlnm._FilterDatabase" localSheetId="2" hidden="1">'P. T. G. Central'!#REF!</definedName>
    <definedName name="_xlnm._FilterDatabase" localSheetId="5" hidden="1">'P. T. G. Subnacional'!#REF!</definedName>
    <definedName name="_xlnm._FilterDatabase" localSheetId="1" hidden="1">'Presión Fiscal'!#REF!</definedName>
    <definedName name="_xlnm.Print_Area" localSheetId="6">'C. S. Social'!$A$1:$Q$65</definedName>
    <definedName name="_xlnm.Print_Area" localSheetId="2">'P. T. G. Central'!$A$1:$R$66</definedName>
    <definedName name="_xlnm.Print_Area" localSheetId="5">'P. T. G. Subnacional'!$A$1:$R$65</definedName>
    <definedName name="_xlnm.Print_Area" localSheetId="0">PORTADA1!$A$1:$R$73</definedName>
    <definedName name="_xlnm.Print_Area" localSheetId="1">'Presión Fiscal'!$A$1:$R$66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0" i="1" l="1"/>
  <c r="R40" i="1"/>
  <c r="Q41" i="1"/>
  <c r="R41" i="1"/>
  <c r="Q42" i="1"/>
  <c r="R42" i="1"/>
  <c r="Q43" i="1"/>
  <c r="R43" i="1"/>
  <c r="Q44" i="1"/>
  <c r="R44" i="1"/>
  <c r="Q45" i="1"/>
  <c r="R45" i="1"/>
  <c r="Q46" i="1"/>
  <c r="R46" i="1"/>
  <c r="Q47" i="1"/>
  <c r="R47" i="1"/>
  <c r="Q48" i="1"/>
  <c r="R48" i="1"/>
  <c r="Q49" i="1"/>
  <c r="R49" i="1"/>
  <c r="Q50" i="1"/>
  <c r="R50" i="1"/>
  <c r="Q51" i="1"/>
  <c r="R51" i="1"/>
  <c r="Q52" i="1"/>
  <c r="R52" i="1"/>
  <c r="Q53" i="1"/>
  <c r="R53" i="1"/>
  <c r="Q54" i="1"/>
  <c r="R54" i="1"/>
  <c r="Q55" i="1"/>
  <c r="R55" i="1"/>
  <c r="Q56" i="1"/>
  <c r="R56" i="1"/>
  <c r="Q57" i="1"/>
  <c r="R57" i="1"/>
  <c r="Q58" i="1"/>
  <c r="R58" i="1"/>
  <c r="Q59" i="1"/>
  <c r="R59" i="1"/>
  <c r="Q60" i="1"/>
  <c r="R60" i="1"/>
  <c r="Q61" i="1"/>
  <c r="R61" i="1"/>
  <c r="Q62" i="1"/>
  <c r="R62" i="1"/>
  <c r="R39" i="1"/>
  <c r="Q21" i="1" l="1"/>
  <c r="R21" i="1"/>
  <c r="Q22" i="1"/>
  <c r="R22" i="1"/>
  <c r="Q23" i="1"/>
  <c r="R23" i="1"/>
  <c r="Q24" i="1"/>
  <c r="R24" i="1"/>
  <c r="Q25" i="1"/>
  <c r="R25" i="1"/>
  <c r="Q26" i="1"/>
  <c r="R26" i="1"/>
  <c r="Q27" i="1"/>
  <c r="R27" i="1"/>
  <c r="Q28" i="1"/>
  <c r="R28" i="1"/>
  <c r="Q29" i="1"/>
  <c r="R29" i="1"/>
  <c r="R20" i="1"/>
  <c r="R15" i="1"/>
  <c r="R16" i="1"/>
  <c r="R17" i="1"/>
  <c r="R18" i="1"/>
  <c r="S19" i="1"/>
  <c r="R19" i="1"/>
  <c r="R14" i="1"/>
  <c r="C25" i="1" l="1"/>
  <c r="U25" i="22" l="1"/>
  <c r="W9" i="22" l="1"/>
  <c r="P19" i="1" l="1"/>
  <c r="Q19" i="1"/>
  <c r="U46" i="22"/>
  <c r="T46" i="22"/>
  <c r="S46" i="22"/>
  <c r="R46" i="22"/>
  <c r="Q46" i="22"/>
  <c r="P46" i="22"/>
  <c r="O46" i="22"/>
  <c r="N46" i="22"/>
  <c r="M46" i="22"/>
  <c r="L46" i="22"/>
  <c r="K46" i="22"/>
  <c r="J46" i="22"/>
  <c r="I46" i="22"/>
  <c r="H46" i="22"/>
  <c r="G46" i="22"/>
  <c r="F46" i="22"/>
  <c r="E46" i="22"/>
  <c r="D46" i="22"/>
  <c r="C46" i="22"/>
  <c r="B46" i="22"/>
  <c r="T44" i="22"/>
  <c r="S44" i="22"/>
  <c r="R44" i="22"/>
  <c r="Q44" i="22"/>
  <c r="P44" i="22"/>
  <c r="O44" i="22"/>
  <c r="N44" i="22"/>
  <c r="M44" i="22"/>
  <c r="L44" i="22"/>
  <c r="K44" i="22"/>
  <c r="J44" i="22"/>
  <c r="I44" i="22"/>
  <c r="H44" i="22"/>
  <c r="G44" i="22"/>
  <c r="F44" i="22"/>
  <c r="E44" i="22"/>
  <c r="D44" i="22"/>
  <c r="C44" i="22"/>
  <c r="B44" i="22"/>
  <c r="U42" i="22"/>
  <c r="T42" i="22"/>
  <c r="S42" i="22"/>
  <c r="R42" i="22"/>
  <c r="Q42" i="22"/>
  <c r="P42" i="22"/>
  <c r="O42" i="22"/>
  <c r="N42" i="22"/>
  <c r="M42" i="22"/>
  <c r="L42" i="22"/>
  <c r="K42" i="22"/>
  <c r="J42" i="22"/>
  <c r="I42" i="22"/>
  <c r="H42" i="22"/>
  <c r="G42" i="22"/>
  <c r="F42" i="22"/>
  <c r="E42" i="22"/>
  <c r="D42" i="22"/>
  <c r="C42" i="22"/>
  <c r="B42" i="22"/>
  <c r="T41" i="22"/>
  <c r="S41" i="22"/>
  <c r="R41" i="22"/>
  <c r="Q41" i="22"/>
  <c r="P41" i="22"/>
  <c r="O41" i="22"/>
  <c r="N41" i="22"/>
  <c r="M41" i="22"/>
  <c r="L41" i="22"/>
  <c r="L40" i="22" s="1"/>
  <c r="L48" i="22" s="1"/>
  <c r="K41" i="22"/>
  <c r="J41" i="22"/>
  <c r="I41" i="22"/>
  <c r="H41" i="22"/>
  <c r="G41" i="22"/>
  <c r="F41" i="22"/>
  <c r="E41" i="22"/>
  <c r="D41" i="22"/>
  <c r="C41" i="22"/>
  <c r="B41" i="22"/>
  <c r="T29" i="22"/>
  <c r="T31" i="22" s="1"/>
  <c r="S19" i="22"/>
  <c r="R19" i="22"/>
  <c r="Q19" i="22"/>
  <c r="P19" i="22"/>
  <c r="O19" i="22"/>
  <c r="N19" i="22"/>
  <c r="M19" i="22"/>
  <c r="L19" i="22"/>
  <c r="K19" i="22"/>
  <c r="J19" i="22"/>
  <c r="I19" i="22"/>
  <c r="H19" i="22"/>
  <c r="G19" i="22"/>
  <c r="F19" i="22"/>
  <c r="E19" i="22"/>
  <c r="D19" i="22"/>
  <c r="C19" i="22"/>
  <c r="B19" i="22"/>
  <c r="S14" i="22"/>
  <c r="R14" i="22"/>
  <c r="Q14" i="22"/>
  <c r="P14" i="22"/>
  <c r="P8" i="22" s="1"/>
  <c r="O14" i="22"/>
  <c r="O8" i="22" s="1"/>
  <c r="N14" i="22"/>
  <c r="N8" i="22" s="1"/>
  <c r="M14" i="22"/>
  <c r="M8" i="22" s="1"/>
  <c r="L14" i="22"/>
  <c r="L8" i="22" s="1"/>
  <c r="K14" i="22"/>
  <c r="K8" i="22" s="1"/>
  <c r="J14" i="22"/>
  <c r="J8" i="22" s="1"/>
  <c r="I14" i="22"/>
  <c r="I8" i="22" s="1"/>
  <c r="H14" i="22"/>
  <c r="H8" i="22" s="1"/>
  <c r="G14" i="22"/>
  <c r="G8" i="22" s="1"/>
  <c r="F14" i="22"/>
  <c r="F8" i="22" s="1"/>
  <c r="F7" i="22" s="1"/>
  <c r="F29" i="22" s="1"/>
  <c r="F31" i="22" s="1"/>
  <c r="E14" i="22"/>
  <c r="E8" i="22" s="1"/>
  <c r="E7" i="22" s="1"/>
  <c r="E29" i="22" s="1"/>
  <c r="E31" i="22" s="1"/>
  <c r="D14" i="22"/>
  <c r="D8" i="22" s="1"/>
  <c r="D7" i="22" s="1"/>
  <c r="D29" i="22" s="1"/>
  <c r="D31" i="22" s="1"/>
  <c r="C14" i="22"/>
  <c r="C8" i="22" s="1"/>
  <c r="C7" i="22" s="1"/>
  <c r="C29" i="22" s="1"/>
  <c r="C31" i="22" s="1"/>
  <c r="B14" i="22"/>
  <c r="B8" i="22" s="1"/>
  <c r="B7" i="22" s="1"/>
  <c r="B29" i="22" s="1"/>
  <c r="B31" i="22" s="1"/>
  <c r="S8" i="22"/>
  <c r="R8" i="22"/>
  <c r="Q8" i="22"/>
  <c r="T7" i="22"/>
  <c r="S7" i="22"/>
  <c r="S29" i="22" s="1"/>
  <c r="S31" i="22" s="1"/>
  <c r="R7" i="22"/>
  <c r="R29" i="22" s="1"/>
  <c r="R31" i="22" s="1"/>
  <c r="Q7" i="22"/>
  <c r="Q29" i="22" s="1"/>
  <c r="Q31" i="22" s="1"/>
  <c r="P7" i="22"/>
  <c r="P29" i="22" s="1"/>
  <c r="P31" i="22" s="1"/>
  <c r="O7" i="22"/>
  <c r="O29" i="22" s="1"/>
  <c r="O31" i="22" s="1"/>
  <c r="N7" i="22"/>
  <c r="N29" i="22" s="1"/>
  <c r="N31" i="22" s="1"/>
  <c r="M7" i="22"/>
  <c r="M29" i="22" s="1"/>
  <c r="M31" i="22" s="1"/>
  <c r="L7" i="22"/>
  <c r="L29" i="22" s="1"/>
  <c r="L31" i="22" s="1"/>
  <c r="K7" i="22"/>
  <c r="K29" i="22" s="1"/>
  <c r="K31" i="22" s="1"/>
  <c r="J7" i="22"/>
  <c r="J29" i="22" s="1"/>
  <c r="J31" i="22" s="1"/>
  <c r="I7" i="22"/>
  <c r="I29" i="22" s="1"/>
  <c r="I31" i="22" s="1"/>
  <c r="H7" i="22"/>
  <c r="H29" i="22" s="1"/>
  <c r="H31" i="22" s="1"/>
  <c r="G7" i="22"/>
  <c r="G29" i="22" s="1"/>
  <c r="G31" i="22" s="1"/>
  <c r="B40" i="22" l="1"/>
  <c r="B48" i="22" s="1"/>
  <c r="F40" i="22"/>
  <c r="J40" i="22"/>
  <c r="J48" i="22" s="1"/>
  <c r="R40" i="22"/>
  <c r="S40" i="22"/>
  <c r="S48" i="22" s="1"/>
  <c r="D40" i="22"/>
  <c r="D48" i="22" s="1"/>
  <c r="Q40" i="22"/>
  <c r="Q48" i="22" s="1"/>
  <c r="C40" i="22"/>
  <c r="C48" i="22" s="1"/>
  <c r="E40" i="22"/>
  <c r="E48" i="22" s="1"/>
  <c r="G40" i="22"/>
  <c r="G48" i="22" s="1"/>
  <c r="I40" i="22"/>
  <c r="I48" i="22" s="1"/>
  <c r="K40" i="22"/>
  <c r="K48" i="22" s="1"/>
  <c r="M40" i="22"/>
  <c r="M48" i="22" s="1"/>
  <c r="O40" i="22"/>
  <c r="O48" i="22" s="1"/>
  <c r="H40" i="22"/>
  <c r="H48" i="22" s="1"/>
  <c r="P40" i="22"/>
  <c r="P48" i="22" s="1"/>
  <c r="R48" i="22"/>
  <c r="F48" i="22"/>
  <c r="N40" i="22"/>
  <c r="N48" i="22" s="1"/>
  <c r="T40" i="22"/>
  <c r="T48" i="22" s="1"/>
  <c r="U7" i="22"/>
  <c r="U29" i="22"/>
  <c r="U31" i="22" s="1"/>
  <c r="U41" i="22"/>
  <c r="U40" i="22" s="1"/>
  <c r="U48" i="22" l="1"/>
  <c r="C15" i="1"/>
  <c r="D15" i="1"/>
  <c r="E15" i="1"/>
  <c r="F15" i="1"/>
  <c r="G15" i="1"/>
  <c r="H15" i="1"/>
  <c r="I15" i="1"/>
  <c r="J15" i="1"/>
  <c r="K15" i="1"/>
  <c r="L15" i="1"/>
  <c r="M15" i="1"/>
  <c r="N15" i="1"/>
  <c r="O15" i="1"/>
  <c r="P15" i="1"/>
  <c r="Q15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C22" i="1"/>
  <c r="D22" i="1"/>
  <c r="E22" i="1"/>
  <c r="F22" i="1"/>
  <c r="G22" i="1"/>
  <c r="H22" i="1"/>
  <c r="I22" i="1"/>
  <c r="J22" i="1"/>
  <c r="K22" i="1"/>
  <c r="L22" i="1"/>
  <c r="M22" i="1"/>
  <c r="N22" i="1"/>
  <c r="O22" i="1"/>
  <c r="P22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D25" i="1"/>
  <c r="E25" i="1"/>
  <c r="F25" i="1"/>
  <c r="G25" i="1"/>
  <c r="H25" i="1"/>
  <c r="I25" i="1"/>
  <c r="J25" i="1"/>
  <c r="K25" i="1"/>
  <c r="L25" i="1"/>
  <c r="M25" i="1"/>
  <c r="N25" i="1"/>
  <c r="O25" i="1"/>
  <c r="P25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/>
  <c r="P26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C28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C29" i="1"/>
  <c r="D29" i="1"/>
  <c r="E29" i="1"/>
  <c r="F29" i="1"/>
  <c r="G29" i="1"/>
  <c r="H29" i="1"/>
  <c r="I29" i="1"/>
  <c r="J29" i="1"/>
  <c r="K29" i="1"/>
  <c r="L29" i="1"/>
  <c r="M29" i="1"/>
  <c r="N29" i="1"/>
  <c r="O29" i="1"/>
  <c r="P29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C40" i="1" l="1"/>
  <c r="D40" i="1"/>
  <c r="E40" i="1"/>
  <c r="F40" i="1"/>
  <c r="G40" i="1"/>
  <c r="H40" i="1"/>
  <c r="I40" i="1"/>
  <c r="J40" i="1"/>
  <c r="K40" i="1"/>
  <c r="L40" i="1"/>
  <c r="M40" i="1"/>
  <c r="N40" i="1"/>
  <c r="O40" i="1"/>
  <c r="P40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C42" i="1"/>
  <c r="D42" i="1"/>
  <c r="E42" i="1"/>
  <c r="F42" i="1"/>
  <c r="G42" i="1"/>
  <c r="H42" i="1"/>
  <c r="I42" i="1"/>
  <c r="J42" i="1"/>
  <c r="K42" i="1"/>
  <c r="L42" i="1"/>
  <c r="M42" i="1"/>
  <c r="N42" i="1"/>
  <c r="O42" i="1"/>
  <c r="P42" i="1"/>
  <c r="C43" i="1"/>
  <c r="D43" i="1"/>
  <c r="E43" i="1"/>
  <c r="F43" i="1"/>
  <c r="G43" i="1"/>
  <c r="H43" i="1"/>
  <c r="I43" i="1"/>
  <c r="J43" i="1"/>
  <c r="K43" i="1"/>
  <c r="L43" i="1"/>
  <c r="M43" i="1"/>
  <c r="N43" i="1"/>
  <c r="O43" i="1"/>
  <c r="P43" i="1"/>
  <c r="C44" i="1"/>
  <c r="D44" i="1"/>
  <c r="E44" i="1"/>
  <c r="F44" i="1"/>
  <c r="G44" i="1"/>
  <c r="H44" i="1"/>
  <c r="I44" i="1"/>
  <c r="J44" i="1"/>
  <c r="K44" i="1"/>
  <c r="L44" i="1"/>
  <c r="M44" i="1"/>
  <c r="N44" i="1"/>
  <c r="O44" i="1"/>
  <c r="P44" i="1"/>
  <c r="C45" i="1"/>
  <c r="D45" i="1"/>
  <c r="E45" i="1"/>
  <c r="F45" i="1"/>
  <c r="G45" i="1"/>
  <c r="H45" i="1"/>
  <c r="I45" i="1"/>
  <c r="J45" i="1"/>
  <c r="K45" i="1"/>
  <c r="L45" i="1"/>
  <c r="M45" i="1"/>
  <c r="N45" i="1"/>
  <c r="O45" i="1"/>
  <c r="P45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C47" i="1"/>
  <c r="D47" i="1"/>
  <c r="E47" i="1"/>
  <c r="F47" i="1"/>
  <c r="G47" i="1"/>
  <c r="H47" i="1"/>
  <c r="I47" i="1"/>
  <c r="J47" i="1"/>
  <c r="K47" i="1"/>
  <c r="L47" i="1"/>
  <c r="M47" i="1"/>
  <c r="N47" i="1"/>
  <c r="O47" i="1"/>
  <c r="P47" i="1"/>
  <c r="C48" i="1"/>
  <c r="D48" i="1"/>
  <c r="E48" i="1"/>
  <c r="F48" i="1"/>
  <c r="G48" i="1"/>
  <c r="H48" i="1"/>
  <c r="I48" i="1"/>
  <c r="J48" i="1"/>
  <c r="K48" i="1"/>
  <c r="L48" i="1"/>
  <c r="M48" i="1"/>
  <c r="N48" i="1"/>
  <c r="O48" i="1"/>
  <c r="P48" i="1"/>
  <c r="C49" i="1"/>
  <c r="D49" i="1"/>
  <c r="E49" i="1"/>
  <c r="F49" i="1"/>
  <c r="G49" i="1"/>
  <c r="H49" i="1"/>
  <c r="I49" i="1"/>
  <c r="J49" i="1"/>
  <c r="K49" i="1"/>
  <c r="L49" i="1"/>
  <c r="M49" i="1"/>
  <c r="N49" i="1"/>
  <c r="O49" i="1"/>
  <c r="P49" i="1"/>
  <c r="C50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C51" i="1"/>
  <c r="D51" i="1"/>
  <c r="E51" i="1"/>
  <c r="F51" i="1"/>
  <c r="G51" i="1"/>
  <c r="H51" i="1"/>
  <c r="I51" i="1"/>
  <c r="J51" i="1"/>
  <c r="K51" i="1"/>
  <c r="L51" i="1"/>
  <c r="M51" i="1"/>
  <c r="N51" i="1"/>
  <c r="O51" i="1"/>
  <c r="P51" i="1"/>
  <c r="C52" i="1"/>
  <c r="D52" i="1"/>
  <c r="E52" i="1"/>
  <c r="F52" i="1"/>
  <c r="G52" i="1"/>
  <c r="H52" i="1"/>
  <c r="I52" i="1"/>
  <c r="J52" i="1"/>
  <c r="K52" i="1"/>
  <c r="L52" i="1"/>
  <c r="M52" i="1"/>
  <c r="N52" i="1"/>
  <c r="O52" i="1"/>
  <c r="P52" i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C54" i="1"/>
  <c r="D54" i="1"/>
  <c r="E54" i="1"/>
  <c r="F54" i="1"/>
  <c r="G54" i="1"/>
  <c r="H54" i="1"/>
  <c r="I54" i="1"/>
  <c r="J54" i="1"/>
  <c r="K54" i="1"/>
  <c r="L54" i="1"/>
  <c r="M54" i="1"/>
  <c r="N54" i="1"/>
  <c r="O54" i="1"/>
  <c r="P54" i="1"/>
  <c r="C55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C56" i="1"/>
  <c r="D56" i="1"/>
  <c r="E56" i="1"/>
  <c r="F56" i="1"/>
  <c r="G56" i="1"/>
  <c r="H56" i="1"/>
  <c r="I56" i="1"/>
  <c r="J56" i="1"/>
  <c r="K56" i="1"/>
  <c r="L56" i="1"/>
  <c r="M56" i="1"/>
  <c r="N56" i="1"/>
  <c r="O56" i="1"/>
  <c r="P56" i="1"/>
  <c r="C57" i="1"/>
  <c r="D57" i="1"/>
  <c r="E57" i="1"/>
  <c r="F57" i="1"/>
  <c r="G57" i="1"/>
  <c r="H57" i="1"/>
  <c r="I57" i="1"/>
  <c r="J57" i="1"/>
  <c r="K57" i="1"/>
  <c r="L57" i="1"/>
  <c r="M57" i="1"/>
  <c r="N57" i="1"/>
  <c r="O57" i="1"/>
  <c r="P57" i="1"/>
  <c r="C58" i="1"/>
  <c r="D58" i="1"/>
  <c r="E58" i="1"/>
  <c r="F58" i="1"/>
  <c r="G58" i="1"/>
  <c r="H58" i="1"/>
  <c r="I58" i="1"/>
  <c r="J58" i="1"/>
  <c r="K58" i="1"/>
  <c r="L58" i="1"/>
  <c r="M58" i="1"/>
  <c r="N58" i="1"/>
  <c r="O58" i="1"/>
  <c r="P58" i="1"/>
  <c r="C59" i="1"/>
  <c r="D59" i="1"/>
  <c r="E59" i="1"/>
  <c r="F59" i="1"/>
  <c r="G59" i="1"/>
  <c r="H59" i="1"/>
  <c r="I59" i="1"/>
  <c r="J59" i="1"/>
  <c r="K59" i="1"/>
  <c r="L59" i="1"/>
  <c r="M59" i="1"/>
  <c r="N59" i="1"/>
  <c r="O59" i="1"/>
  <c r="P59" i="1"/>
  <c r="C60" i="1"/>
  <c r="D60" i="1"/>
  <c r="E60" i="1"/>
  <c r="F60" i="1"/>
  <c r="G60" i="1"/>
  <c r="H60" i="1"/>
  <c r="I60" i="1"/>
  <c r="J60" i="1"/>
  <c r="K60" i="1"/>
  <c r="L60" i="1"/>
  <c r="M60" i="1"/>
  <c r="N60" i="1"/>
  <c r="O60" i="1"/>
  <c r="P60" i="1"/>
  <c r="C61" i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C62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D39" i="1"/>
  <c r="E39" i="1"/>
  <c r="F39" i="1"/>
  <c r="G39" i="1"/>
  <c r="H39" i="1"/>
  <c r="I39" i="1"/>
  <c r="J39" i="1"/>
  <c r="K39" i="1"/>
  <c r="L39" i="1"/>
  <c r="M39" i="1"/>
  <c r="N39" i="1"/>
  <c r="O39" i="1"/>
  <c r="P39" i="1"/>
  <c r="Q39" i="1"/>
  <c r="C39" i="1" l="1"/>
  <c r="D227" i="9"/>
  <c r="C14" i="1"/>
  <c r="D26" i="11"/>
  <c r="E26" i="11"/>
  <c r="F26" i="11"/>
  <c r="G26" i="11"/>
  <c r="H26" i="11"/>
  <c r="I26" i="11"/>
  <c r="J26" i="11"/>
  <c r="K26" i="11"/>
  <c r="L26" i="11"/>
  <c r="M26" i="11"/>
  <c r="N26" i="11"/>
  <c r="O26" i="11"/>
  <c r="P26" i="11"/>
  <c r="Q26" i="11"/>
  <c r="R26" i="11"/>
  <c r="S26" i="11"/>
  <c r="T26" i="11"/>
  <c r="D27" i="11"/>
  <c r="E27" i="11"/>
  <c r="F27" i="11"/>
  <c r="G27" i="11"/>
  <c r="H27" i="11"/>
  <c r="I27" i="11"/>
  <c r="J27" i="11"/>
  <c r="K27" i="11"/>
  <c r="L27" i="11"/>
  <c r="M27" i="11"/>
  <c r="N27" i="11"/>
  <c r="O27" i="11"/>
  <c r="P27" i="11"/>
  <c r="Q27" i="11"/>
  <c r="R27" i="11"/>
  <c r="S27" i="11"/>
  <c r="T27" i="11"/>
  <c r="D29" i="11"/>
  <c r="E29" i="11"/>
  <c r="F29" i="11"/>
  <c r="G29" i="11"/>
  <c r="H29" i="11"/>
  <c r="I29" i="11"/>
  <c r="J29" i="11"/>
  <c r="K29" i="11"/>
  <c r="L29" i="11"/>
  <c r="M29" i="11"/>
  <c r="N29" i="11"/>
  <c r="O29" i="11"/>
  <c r="P29" i="11"/>
  <c r="Q29" i="11"/>
  <c r="R29" i="11"/>
  <c r="S29" i="11"/>
  <c r="T29" i="11"/>
  <c r="D30" i="11"/>
  <c r="E30" i="11"/>
  <c r="F30" i="11"/>
  <c r="G30" i="11"/>
  <c r="H30" i="11"/>
  <c r="I30" i="11"/>
  <c r="J30" i="11"/>
  <c r="K30" i="11"/>
  <c r="L30" i="11"/>
  <c r="M30" i="11"/>
  <c r="N30" i="11"/>
  <c r="O30" i="11"/>
  <c r="P30" i="11"/>
  <c r="Q30" i="11"/>
  <c r="R30" i="11"/>
  <c r="S30" i="11"/>
  <c r="T30" i="11"/>
  <c r="D31" i="11"/>
  <c r="E31" i="11"/>
  <c r="F31" i="11"/>
  <c r="G31" i="11"/>
  <c r="H31" i="11"/>
  <c r="I31" i="11"/>
  <c r="J31" i="11"/>
  <c r="K31" i="11"/>
  <c r="L31" i="11"/>
  <c r="M31" i="11"/>
  <c r="N31" i="11"/>
  <c r="O31" i="11"/>
  <c r="P31" i="11"/>
  <c r="Q31" i="11"/>
  <c r="R31" i="11"/>
  <c r="S31" i="11"/>
  <c r="T31" i="11"/>
  <c r="D33" i="11"/>
  <c r="E33" i="11"/>
  <c r="F33" i="11"/>
  <c r="G33" i="11"/>
  <c r="H33" i="11"/>
  <c r="I33" i="11"/>
  <c r="J33" i="11"/>
  <c r="K33" i="11"/>
  <c r="L33" i="11"/>
  <c r="M33" i="11"/>
  <c r="N33" i="11"/>
  <c r="O33" i="11"/>
  <c r="P33" i="11"/>
  <c r="Q33" i="11"/>
  <c r="R33" i="11"/>
  <c r="S33" i="11"/>
  <c r="T33" i="11"/>
  <c r="D34" i="11"/>
  <c r="E34" i="11"/>
  <c r="F34" i="11"/>
  <c r="G34" i="11"/>
  <c r="H34" i="11"/>
  <c r="I34" i="11"/>
  <c r="J34" i="11"/>
  <c r="K34" i="11"/>
  <c r="L34" i="11"/>
  <c r="M34" i="11"/>
  <c r="N34" i="11"/>
  <c r="O34" i="11"/>
  <c r="P34" i="11"/>
  <c r="Q34" i="11"/>
  <c r="R34" i="11"/>
  <c r="S34" i="11"/>
  <c r="T34" i="11"/>
  <c r="D35" i="11"/>
  <c r="E35" i="11"/>
  <c r="F35" i="11"/>
  <c r="G35" i="11"/>
  <c r="H35" i="11"/>
  <c r="I35" i="11"/>
  <c r="J35" i="11"/>
  <c r="K35" i="11"/>
  <c r="L35" i="11"/>
  <c r="M35" i="11"/>
  <c r="N35" i="11"/>
  <c r="O35" i="11"/>
  <c r="P35" i="11"/>
  <c r="Q35" i="11"/>
  <c r="R35" i="11"/>
  <c r="S35" i="11"/>
  <c r="T35" i="11"/>
  <c r="D36" i="11"/>
  <c r="E36" i="11"/>
  <c r="F36" i="11"/>
  <c r="G36" i="11"/>
  <c r="H36" i="11"/>
  <c r="I36" i="11"/>
  <c r="J36" i="11"/>
  <c r="K36" i="11"/>
  <c r="L36" i="11"/>
  <c r="M36" i="11"/>
  <c r="N36" i="11"/>
  <c r="O36" i="11"/>
  <c r="P36" i="11"/>
  <c r="Q36" i="11"/>
  <c r="R36" i="11"/>
  <c r="S36" i="11"/>
  <c r="T36" i="11"/>
  <c r="E25" i="11"/>
  <c r="F25" i="11"/>
  <c r="G25" i="11"/>
  <c r="H25" i="11"/>
  <c r="I25" i="11"/>
  <c r="J25" i="11"/>
  <c r="K25" i="11"/>
  <c r="L25" i="11"/>
  <c r="M25" i="11"/>
  <c r="N25" i="11"/>
  <c r="O25" i="11"/>
  <c r="P25" i="11"/>
  <c r="Q25" i="11"/>
  <c r="R25" i="11"/>
  <c r="S25" i="11"/>
  <c r="T25" i="11"/>
  <c r="D25" i="11"/>
  <c r="D57" i="10"/>
  <c r="E57" i="10"/>
  <c r="F57" i="10"/>
  <c r="G57" i="10"/>
  <c r="H57" i="10"/>
  <c r="I57" i="10"/>
  <c r="J57" i="10"/>
  <c r="K57" i="10"/>
  <c r="L57" i="10"/>
  <c r="M57" i="10"/>
  <c r="N57" i="10"/>
  <c r="O57" i="10"/>
  <c r="P57" i="10"/>
  <c r="Q57" i="10"/>
  <c r="R57" i="10"/>
  <c r="C57" i="10"/>
  <c r="C98" i="9"/>
  <c r="C26" i="9"/>
  <c r="V226" i="9"/>
  <c r="U226" i="9"/>
  <c r="T226" i="9"/>
  <c r="S226" i="9"/>
  <c r="R226" i="9"/>
  <c r="Q226" i="9"/>
  <c r="P226" i="9"/>
  <c r="O226" i="9"/>
  <c r="N226" i="9"/>
  <c r="M226" i="9"/>
  <c r="L226" i="9"/>
  <c r="K226" i="9"/>
  <c r="J226" i="9"/>
  <c r="I226" i="9"/>
  <c r="H226" i="9"/>
  <c r="G226" i="9"/>
  <c r="F226" i="9"/>
  <c r="E226" i="9"/>
  <c r="D226" i="9"/>
  <c r="C226" i="9"/>
  <c r="T165" i="9"/>
  <c r="S165" i="9"/>
  <c r="P165" i="9"/>
  <c r="O165" i="9"/>
  <c r="N165" i="9"/>
  <c r="M165" i="9"/>
  <c r="L165" i="9"/>
  <c r="K165" i="9"/>
  <c r="J165" i="9"/>
  <c r="I165" i="9"/>
  <c r="H165" i="9"/>
  <c r="G165" i="9"/>
  <c r="F165" i="9"/>
  <c r="E165" i="9"/>
  <c r="D165" i="9"/>
  <c r="C165" i="9"/>
  <c r="T164" i="9"/>
  <c r="S164" i="9"/>
  <c r="P164" i="9"/>
  <c r="O164" i="9"/>
  <c r="N164" i="9"/>
  <c r="M164" i="9"/>
  <c r="L164" i="9"/>
  <c r="K164" i="9"/>
  <c r="J164" i="9"/>
  <c r="I164" i="9"/>
  <c r="H164" i="9"/>
  <c r="G164" i="9"/>
  <c r="F164" i="9"/>
  <c r="E164" i="9"/>
  <c r="D164" i="9"/>
  <c r="C164" i="9"/>
  <c r="T163" i="9"/>
  <c r="S163" i="9"/>
  <c r="P163" i="9"/>
  <c r="O163" i="9"/>
  <c r="N163" i="9"/>
  <c r="M163" i="9"/>
  <c r="L163" i="9"/>
  <c r="K163" i="9"/>
  <c r="J163" i="9"/>
  <c r="I163" i="9"/>
  <c r="H163" i="9"/>
  <c r="G163" i="9"/>
  <c r="F163" i="9"/>
  <c r="E163" i="9"/>
  <c r="D163" i="9"/>
  <c r="C163" i="9"/>
  <c r="T162" i="9"/>
  <c r="S162" i="9"/>
  <c r="P162" i="9"/>
  <c r="O162" i="9"/>
  <c r="N162" i="9"/>
  <c r="M162" i="9"/>
  <c r="L162" i="9"/>
  <c r="K162" i="9"/>
  <c r="J162" i="9"/>
  <c r="I162" i="9"/>
  <c r="H162" i="9"/>
  <c r="G162" i="9"/>
  <c r="F162" i="9"/>
  <c r="E162" i="9"/>
  <c r="D162" i="9"/>
  <c r="C162" i="9"/>
  <c r="T161" i="9"/>
  <c r="S161" i="9"/>
  <c r="P161" i="9"/>
  <c r="O161" i="9"/>
  <c r="N161" i="9"/>
  <c r="M161" i="9"/>
  <c r="L161" i="9"/>
  <c r="K161" i="9"/>
  <c r="J161" i="9"/>
  <c r="I161" i="9"/>
  <c r="H161" i="9"/>
  <c r="G161" i="9"/>
  <c r="F161" i="9"/>
  <c r="E161" i="9"/>
  <c r="D161" i="9"/>
  <c r="C161" i="9"/>
  <c r="T160" i="9"/>
  <c r="S160" i="9"/>
  <c r="P160" i="9"/>
  <c r="O160" i="9"/>
  <c r="N160" i="9"/>
  <c r="M160" i="9"/>
  <c r="L160" i="9"/>
  <c r="K160" i="9"/>
  <c r="J160" i="9"/>
  <c r="I160" i="9"/>
  <c r="H160" i="9"/>
  <c r="G160" i="9"/>
  <c r="F160" i="9"/>
  <c r="E160" i="9"/>
  <c r="D160" i="9"/>
  <c r="C160" i="9"/>
  <c r="T159" i="9"/>
  <c r="S159" i="9"/>
  <c r="P159" i="9"/>
  <c r="O159" i="9"/>
  <c r="N159" i="9"/>
  <c r="M159" i="9"/>
  <c r="L159" i="9"/>
  <c r="K159" i="9"/>
  <c r="J159" i="9"/>
  <c r="I159" i="9"/>
  <c r="H159" i="9"/>
  <c r="G159" i="9"/>
  <c r="F159" i="9"/>
  <c r="E159" i="9"/>
  <c r="D159" i="9"/>
  <c r="C159" i="9"/>
  <c r="T158" i="9"/>
  <c r="S158" i="9"/>
  <c r="P158" i="9"/>
  <c r="O158" i="9"/>
  <c r="N158" i="9"/>
  <c r="M158" i="9"/>
  <c r="L158" i="9"/>
  <c r="K158" i="9"/>
  <c r="J158" i="9"/>
  <c r="I158" i="9"/>
  <c r="H158" i="9"/>
  <c r="G158" i="9"/>
  <c r="F158" i="9"/>
  <c r="E158" i="9"/>
  <c r="D158" i="9"/>
  <c r="C158" i="9"/>
  <c r="T157" i="9"/>
  <c r="S157" i="9"/>
  <c r="P157" i="9"/>
  <c r="O157" i="9"/>
  <c r="N157" i="9"/>
  <c r="M157" i="9"/>
  <c r="L157" i="9"/>
  <c r="K157" i="9"/>
  <c r="J157" i="9"/>
  <c r="I157" i="9"/>
  <c r="H157" i="9"/>
  <c r="G157" i="9"/>
  <c r="F157" i="9"/>
  <c r="E157" i="9"/>
  <c r="D157" i="9"/>
  <c r="C157" i="9"/>
  <c r="T156" i="9"/>
  <c r="S156" i="9"/>
  <c r="P156" i="9"/>
  <c r="O156" i="9"/>
  <c r="N156" i="9"/>
  <c r="M156" i="9"/>
  <c r="L156" i="9"/>
  <c r="K156" i="9"/>
  <c r="J156" i="9"/>
  <c r="I156" i="9"/>
  <c r="H156" i="9"/>
  <c r="G156" i="9"/>
  <c r="F156" i="9"/>
  <c r="E156" i="9"/>
  <c r="D156" i="9"/>
  <c r="C156" i="9"/>
  <c r="T155" i="9"/>
  <c r="S155" i="9"/>
  <c r="P155" i="9"/>
  <c r="O155" i="9"/>
  <c r="N155" i="9"/>
  <c r="M155" i="9"/>
  <c r="L155" i="9"/>
  <c r="K155" i="9"/>
  <c r="J155" i="9"/>
  <c r="I155" i="9"/>
  <c r="H155" i="9"/>
  <c r="G155" i="9"/>
  <c r="F155" i="9"/>
  <c r="E155" i="9"/>
  <c r="D155" i="9"/>
  <c r="C155" i="9"/>
  <c r="T154" i="9"/>
  <c r="S154" i="9"/>
  <c r="P154" i="9"/>
  <c r="O154" i="9"/>
  <c r="N154" i="9"/>
  <c r="M154" i="9"/>
  <c r="L154" i="9"/>
  <c r="K154" i="9"/>
  <c r="J154" i="9"/>
  <c r="I154" i="9"/>
  <c r="H154" i="9"/>
  <c r="G154" i="9"/>
  <c r="F154" i="9"/>
  <c r="E154" i="9"/>
  <c r="D154" i="9"/>
  <c r="C154" i="9"/>
  <c r="T153" i="9"/>
  <c r="S153" i="9"/>
  <c r="P153" i="9"/>
  <c r="O153" i="9"/>
  <c r="N153" i="9"/>
  <c r="M153" i="9"/>
  <c r="L153" i="9"/>
  <c r="K153" i="9"/>
  <c r="J153" i="9"/>
  <c r="I153" i="9"/>
  <c r="H153" i="9"/>
  <c r="G153" i="9"/>
  <c r="F153" i="9"/>
  <c r="E153" i="9"/>
  <c r="D153" i="9"/>
  <c r="C153" i="9"/>
  <c r="T152" i="9"/>
  <c r="S152" i="9"/>
  <c r="P152" i="9"/>
  <c r="O152" i="9"/>
  <c r="N152" i="9"/>
  <c r="M152" i="9"/>
  <c r="L152" i="9"/>
  <c r="K152" i="9"/>
  <c r="J152" i="9"/>
  <c r="I152" i="9"/>
  <c r="H152" i="9"/>
  <c r="G152" i="9"/>
  <c r="F152" i="9"/>
  <c r="E152" i="9"/>
  <c r="D152" i="9"/>
  <c r="C152" i="9"/>
  <c r="T151" i="9"/>
  <c r="S151" i="9"/>
  <c r="P151" i="9"/>
  <c r="O151" i="9"/>
  <c r="N151" i="9"/>
  <c r="M151" i="9"/>
  <c r="L151" i="9"/>
  <c r="K151" i="9"/>
  <c r="J151" i="9"/>
  <c r="I151" i="9"/>
  <c r="H151" i="9"/>
  <c r="G151" i="9"/>
  <c r="F151" i="9"/>
  <c r="E151" i="9"/>
  <c r="D151" i="9"/>
  <c r="C151" i="9"/>
  <c r="T150" i="9"/>
  <c r="S150" i="9"/>
  <c r="P150" i="9"/>
  <c r="O150" i="9"/>
  <c r="N150" i="9"/>
  <c r="M150" i="9"/>
  <c r="L150" i="9"/>
  <c r="K150" i="9"/>
  <c r="J150" i="9"/>
  <c r="I150" i="9"/>
  <c r="H150" i="9"/>
  <c r="G150" i="9"/>
  <c r="F150" i="9"/>
  <c r="E150" i="9"/>
  <c r="D150" i="9"/>
  <c r="C150" i="9"/>
  <c r="T149" i="9"/>
  <c r="S149" i="9"/>
  <c r="P149" i="9"/>
  <c r="O149" i="9"/>
  <c r="N149" i="9"/>
  <c r="M149" i="9"/>
  <c r="L149" i="9"/>
  <c r="K149" i="9"/>
  <c r="J149" i="9"/>
  <c r="I149" i="9"/>
  <c r="H149" i="9"/>
  <c r="G149" i="9"/>
  <c r="F149" i="9"/>
  <c r="E149" i="9"/>
  <c r="D149" i="9"/>
  <c r="C149" i="9"/>
  <c r="T148" i="9"/>
  <c r="S148" i="9"/>
  <c r="P148" i="9"/>
  <c r="O148" i="9"/>
  <c r="N148" i="9"/>
  <c r="M148" i="9"/>
  <c r="L148" i="9"/>
  <c r="K148" i="9"/>
  <c r="J148" i="9"/>
  <c r="I148" i="9"/>
  <c r="H148" i="9"/>
  <c r="G148" i="9"/>
  <c r="F148" i="9"/>
  <c r="E148" i="9"/>
  <c r="D148" i="9"/>
  <c r="C148" i="9"/>
  <c r="T145" i="9"/>
  <c r="S145" i="9"/>
  <c r="P145" i="9"/>
  <c r="O145" i="9"/>
  <c r="N145" i="9"/>
  <c r="M145" i="9"/>
  <c r="L145" i="9"/>
  <c r="K145" i="9"/>
  <c r="J145" i="9"/>
  <c r="I145" i="9"/>
  <c r="H145" i="9"/>
  <c r="G145" i="9"/>
  <c r="F145" i="9"/>
  <c r="E145" i="9"/>
  <c r="D145" i="9"/>
  <c r="C145" i="9"/>
  <c r="T144" i="9"/>
  <c r="S144" i="9"/>
  <c r="P144" i="9"/>
  <c r="O144" i="9"/>
  <c r="N144" i="9"/>
  <c r="M144" i="9"/>
  <c r="L144" i="9"/>
  <c r="K144" i="9"/>
  <c r="J144" i="9"/>
  <c r="I144" i="9"/>
  <c r="H144" i="9"/>
  <c r="G144" i="9"/>
  <c r="F144" i="9"/>
  <c r="E144" i="9"/>
  <c r="D144" i="9"/>
  <c r="C144" i="9"/>
  <c r="T143" i="9"/>
  <c r="S143" i="9"/>
  <c r="P143" i="9"/>
  <c r="O143" i="9"/>
  <c r="N143" i="9"/>
  <c r="M143" i="9"/>
  <c r="L143" i="9"/>
  <c r="K143" i="9"/>
  <c r="J143" i="9"/>
  <c r="I143" i="9"/>
  <c r="H143" i="9"/>
  <c r="G143" i="9"/>
  <c r="F143" i="9"/>
  <c r="E143" i="9"/>
  <c r="D143" i="9"/>
  <c r="C143" i="9"/>
  <c r="T142" i="9"/>
  <c r="S142" i="9"/>
  <c r="P142" i="9"/>
  <c r="O142" i="9"/>
  <c r="N142" i="9"/>
  <c r="M142" i="9"/>
  <c r="L142" i="9"/>
  <c r="K142" i="9"/>
  <c r="J142" i="9"/>
  <c r="I142" i="9"/>
  <c r="H142" i="9"/>
  <c r="G142" i="9"/>
  <c r="F142" i="9"/>
  <c r="E142" i="9"/>
  <c r="D142" i="9"/>
  <c r="C142" i="9"/>
  <c r="T141" i="9"/>
  <c r="S141" i="9"/>
  <c r="P141" i="9"/>
  <c r="O141" i="9"/>
  <c r="N141" i="9"/>
  <c r="M141" i="9"/>
  <c r="L141" i="9"/>
  <c r="K141" i="9"/>
  <c r="J141" i="9"/>
  <c r="I141" i="9"/>
  <c r="H141" i="9"/>
  <c r="G141" i="9"/>
  <c r="F141" i="9"/>
  <c r="E141" i="9"/>
  <c r="D141" i="9"/>
  <c r="C141" i="9"/>
  <c r="T139" i="9"/>
  <c r="S139" i="9"/>
  <c r="P139" i="9"/>
  <c r="O139" i="9"/>
  <c r="N139" i="9"/>
  <c r="M139" i="9"/>
  <c r="L139" i="9"/>
  <c r="K139" i="9"/>
  <c r="J139" i="9"/>
  <c r="I139" i="9"/>
  <c r="H139" i="9"/>
  <c r="G139" i="9"/>
  <c r="F139" i="9"/>
  <c r="E139" i="9"/>
  <c r="D139" i="9"/>
  <c r="C139" i="9"/>
  <c r="T138" i="9"/>
  <c r="S138" i="9"/>
  <c r="P138" i="9"/>
  <c r="O138" i="9"/>
  <c r="N138" i="9"/>
  <c r="M138" i="9"/>
  <c r="L138" i="9"/>
  <c r="K138" i="9"/>
  <c r="J138" i="9"/>
  <c r="I138" i="9"/>
  <c r="H138" i="9"/>
  <c r="G138" i="9"/>
  <c r="F138" i="9"/>
  <c r="E138" i="9"/>
  <c r="D138" i="9"/>
  <c r="C138" i="9"/>
  <c r="T137" i="9"/>
  <c r="S137" i="9"/>
  <c r="P137" i="9"/>
  <c r="O137" i="9"/>
  <c r="N137" i="9"/>
  <c r="M137" i="9"/>
  <c r="L137" i="9"/>
  <c r="K137" i="9"/>
  <c r="J137" i="9"/>
  <c r="I137" i="9"/>
  <c r="H137" i="9"/>
  <c r="G137" i="9"/>
  <c r="F137" i="9"/>
  <c r="E137" i="9"/>
  <c r="D137" i="9"/>
  <c r="C137" i="9"/>
  <c r="T136" i="9"/>
  <c r="S136" i="9"/>
  <c r="P136" i="9"/>
  <c r="O136" i="9"/>
  <c r="N136" i="9"/>
  <c r="M136" i="9"/>
  <c r="L136" i="9"/>
  <c r="K136" i="9"/>
  <c r="J136" i="9"/>
  <c r="I136" i="9"/>
  <c r="H136" i="9"/>
  <c r="G136" i="9"/>
  <c r="F136" i="9"/>
  <c r="E136" i="9"/>
  <c r="D136" i="9"/>
  <c r="C136" i="9"/>
  <c r="T135" i="9"/>
  <c r="S135" i="9"/>
  <c r="P135" i="9"/>
  <c r="O135" i="9"/>
  <c r="N135" i="9"/>
  <c r="M135" i="9"/>
  <c r="L135" i="9"/>
  <c r="K135" i="9"/>
  <c r="J135" i="9"/>
  <c r="I135" i="9"/>
  <c r="H135" i="9"/>
  <c r="G135" i="9"/>
  <c r="F135" i="9"/>
  <c r="E135" i="9"/>
  <c r="D135" i="9"/>
  <c r="C135" i="9"/>
  <c r="S134" i="9"/>
  <c r="Q134" i="9"/>
  <c r="P134" i="9"/>
  <c r="O134" i="9"/>
  <c r="T129" i="9"/>
  <c r="S129" i="9"/>
  <c r="P129" i="9"/>
  <c r="O129" i="9"/>
  <c r="N129" i="9"/>
  <c r="M129" i="9"/>
  <c r="L129" i="9"/>
  <c r="K129" i="9"/>
  <c r="J129" i="9"/>
  <c r="I129" i="9"/>
  <c r="H129" i="9"/>
  <c r="G129" i="9"/>
  <c r="F129" i="9"/>
  <c r="E129" i="9"/>
  <c r="D129" i="9"/>
  <c r="C129" i="9"/>
  <c r="T122" i="9"/>
  <c r="U122" i="9" s="1"/>
  <c r="V122" i="9" s="1"/>
  <c r="S122" i="9"/>
  <c r="P122" i="9"/>
  <c r="Q122" i="9" s="1"/>
  <c r="R122" i="9" s="1"/>
  <c r="O122" i="9"/>
  <c r="N122" i="9"/>
  <c r="M122" i="9"/>
  <c r="L122" i="9"/>
  <c r="K122" i="9"/>
  <c r="J122" i="9"/>
  <c r="I122" i="9"/>
  <c r="H122" i="9"/>
  <c r="G122" i="9"/>
  <c r="F122" i="9"/>
  <c r="E122" i="9"/>
  <c r="D122" i="9"/>
  <c r="C122" i="9"/>
  <c r="V121" i="9"/>
  <c r="R121" i="9"/>
  <c r="V120" i="9"/>
  <c r="R120" i="9"/>
  <c r="V119" i="9"/>
  <c r="R119" i="9"/>
  <c r="V118" i="9"/>
  <c r="R118" i="9"/>
  <c r="V117" i="9"/>
  <c r="R117" i="9"/>
  <c r="V116" i="9"/>
  <c r="R116" i="9"/>
  <c r="V115" i="9"/>
  <c r="R115" i="9"/>
  <c r="V114" i="9"/>
  <c r="R114" i="9"/>
  <c r="V113" i="9"/>
  <c r="R113" i="9"/>
  <c r="V112" i="9"/>
  <c r="R112" i="9"/>
  <c r="V111" i="9"/>
  <c r="R111" i="9"/>
  <c r="V109" i="9"/>
  <c r="R109" i="9"/>
  <c r="V108" i="9"/>
  <c r="R108" i="9"/>
  <c r="V107" i="9"/>
  <c r="R107" i="9"/>
  <c r="V106" i="9"/>
  <c r="R106" i="9"/>
  <c r="V104" i="9"/>
  <c r="R104" i="9"/>
  <c r="U98" i="9"/>
  <c r="T98" i="9"/>
  <c r="S98" i="9"/>
  <c r="Q98" i="9"/>
  <c r="P98" i="9"/>
  <c r="O98" i="9"/>
  <c r="N98" i="9"/>
  <c r="M98" i="9"/>
  <c r="L98" i="9"/>
  <c r="K98" i="9"/>
  <c r="J98" i="9"/>
  <c r="I98" i="9"/>
  <c r="H98" i="9"/>
  <c r="G98" i="9"/>
  <c r="F98" i="9"/>
  <c r="E98" i="9"/>
  <c r="D98" i="9"/>
  <c r="V97" i="9"/>
  <c r="R97" i="9"/>
  <c r="V96" i="9"/>
  <c r="R96" i="9"/>
  <c r="V95" i="9"/>
  <c r="R95" i="9"/>
  <c r="V94" i="9"/>
  <c r="R94" i="9"/>
  <c r="V93" i="9"/>
  <c r="R93" i="9"/>
  <c r="V92" i="9"/>
  <c r="R92" i="9"/>
  <c r="V91" i="9"/>
  <c r="R91" i="9"/>
  <c r="V90" i="9"/>
  <c r="R90" i="9"/>
  <c r="V89" i="9"/>
  <c r="R89" i="9"/>
  <c r="V88" i="9"/>
  <c r="R88" i="9"/>
  <c r="V87" i="9"/>
  <c r="R87" i="9"/>
  <c r="V85" i="9"/>
  <c r="R85" i="9"/>
  <c r="V84" i="9"/>
  <c r="R84" i="9"/>
  <c r="V83" i="9"/>
  <c r="R83" i="9"/>
  <c r="V82" i="9"/>
  <c r="R82" i="9"/>
  <c r="V81" i="9"/>
  <c r="R81" i="9"/>
  <c r="V80" i="9"/>
  <c r="R80" i="9"/>
  <c r="V73" i="9"/>
  <c r="U73" i="9"/>
  <c r="U145" i="9" s="1"/>
  <c r="R73" i="9"/>
  <c r="Q73" i="9"/>
  <c r="Q145" i="9" s="1"/>
  <c r="V72" i="9"/>
  <c r="U72" i="9"/>
  <c r="U144" i="9" s="1"/>
  <c r="R72" i="9"/>
  <c r="Q72" i="9"/>
  <c r="Q144" i="9" s="1"/>
  <c r="V71" i="9"/>
  <c r="U71" i="9"/>
  <c r="U143" i="9" s="1"/>
  <c r="R71" i="9"/>
  <c r="Q71" i="9"/>
  <c r="Q143" i="9" s="1"/>
  <c r="V70" i="9"/>
  <c r="U70" i="9"/>
  <c r="U142" i="9" s="1"/>
  <c r="R70" i="9"/>
  <c r="Q70" i="9"/>
  <c r="Q142" i="9" s="1"/>
  <c r="V69" i="9"/>
  <c r="U69" i="9"/>
  <c r="U141" i="9" s="1"/>
  <c r="R69" i="9"/>
  <c r="Q69" i="9"/>
  <c r="Q141" i="9" s="1"/>
  <c r="V68" i="9"/>
  <c r="U68" i="9"/>
  <c r="U140" i="9" s="1"/>
  <c r="T68" i="9"/>
  <c r="T140" i="9" s="1"/>
  <c r="S68" i="9"/>
  <c r="S140" i="9" s="1"/>
  <c r="R68" i="9"/>
  <c r="Q68" i="9"/>
  <c r="Q140" i="9" s="1"/>
  <c r="P68" i="9"/>
  <c r="P140" i="9" s="1"/>
  <c r="O68" i="9"/>
  <c r="O140" i="9" s="1"/>
  <c r="N68" i="9"/>
  <c r="N140" i="9" s="1"/>
  <c r="M68" i="9"/>
  <c r="M140" i="9" s="1"/>
  <c r="L68" i="9"/>
  <c r="L140" i="9" s="1"/>
  <c r="K68" i="9"/>
  <c r="K140" i="9" s="1"/>
  <c r="J68" i="9"/>
  <c r="J140" i="9" s="1"/>
  <c r="I68" i="9"/>
  <c r="I140" i="9" s="1"/>
  <c r="H68" i="9"/>
  <c r="H140" i="9" s="1"/>
  <c r="G68" i="9"/>
  <c r="G140" i="9" s="1"/>
  <c r="F68" i="9"/>
  <c r="F140" i="9" s="1"/>
  <c r="E68" i="9"/>
  <c r="E140" i="9" s="1"/>
  <c r="D68" i="9"/>
  <c r="D140" i="9" s="1"/>
  <c r="C68" i="9"/>
  <c r="C140" i="9" s="1"/>
  <c r="V67" i="9"/>
  <c r="U67" i="9"/>
  <c r="U139" i="9" s="1"/>
  <c r="R67" i="9"/>
  <c r="Q67" i="9"/>
  <c r="Q139" i="9" s="1"/>
  <c r="V66" i="9"/>
  <c r="U66" i="9"/>
  <c r="U138" i="9" s="1"/>
  <c r="R66" i="9"/>
  <c r="Q66" i="9"/>
  <c r="Q138" i="9" s="1"/>
  <c r="V65" i="9"/>
  <c r="U65" i="9"/>
  <c r="U137" i="9" s="1"/>
  <c r="R65" i="9"/>
  <c r="Q65" i="9"/>
  <c r="Q137" i="9" s="1"/>
  <c r="V64" i="9"/>
  <c r="U64" i="9"/>
  <c r="U136" i="9" s="1"/>
  <c r="R64" i="9"/>
  <c r="Q64" i="9"/>
  <c r="Q136" i="9" s="1"/>
  <c r="V63" i="9"/>
  <c r="U63" i="9"/>
  <c r="U135" i="9" s="1"/>
  <c r="R63" i="9"/>
  <c r="Q63" i="9"/>
  <c r="Q135" i="9" s="1"/>
  <c r="V62" i="9"/>
  <c r="V134" i="9" s="1"/>
  <c r="U62" i="9"/>
  <c r="U134" i="9" s="1"/>
  <c r="T62" i="9"/>
  <c r="T134" i="9" s="1"/>
  <c r="R62" i="9"/>
  <c r="R134" i="9" s="1"/>
  <c r="N62" i="9"/>
  <c r="N134" i="9" s="1"/>
  <c r="M62" i="9"/>
  <c r="M134" i="9" s="1"/>
  <c r="L62" i="9"/>
  <c r="L134" i="9" s="1"/>
  <c r="K62" i="9"/>
  <c r="K134" i="9" s="1"/>
  <c r="J62" i="9"/>
  <c r="J134" i="9" s="1"/>
  <c r="I62" i="9"/>
  <c r="I134" i="9" s="1"/>
  <c r="H62" i="9"/>
  <c r="H134" i="9" s="1"/>
  <c r="G62" i="9"/>
  <c r="G134" i="9" s="1"/>
  <c r="F62" i="9"/>
  <c r="F134" i="9" s="1"/>
  <c r="E62" i="9"/>
  <c r="E134" i="9" s="1"/>
  <c r="D62" i="9"/>
  <c r="D134" i="9" s="1"/>
  <c r="C62" i="9"/>
  <c r="C134" i="9" s="1"/>
  <c r="V61" i="9"/>
  <c r="U61" i="9"/>
  <c r="U133" i="9" s="1"/>
  <c r="T61" i="9"/>
  <c r="T133" i="9" s="1"/>
  <c r="S61" i="9"/>
  <c r="S133" i="9" s="1"/>
  <c r="R61" i="9"/>
  <c r="Q61" i="9"/>
  <c r="Q133" i="9" s="1"/>
  <c r="P61" i="9"/>
  <c r="P133" i="9" s="1"/>
  <c r="O61" i="9"/>
  <c r="O133" i="9" s="1"/>
  <c r="N61" i="9"/>
  <c r="N133" i="9" s="1"/>
  <c r="M61" i="9"/>
  <c r="M133" i="9" s="1"/>
  <c r="L61" i="9"/>
  <c r="L133" i="9" s="1"/>
  <c r="K61" i="9"/>
  <c r="K133" i="9" s="1"/>
  <c r="J61" i="9"/>
  <c r="J133" i="9" s="1"/>
  <c r="I61" i="9"/>
  <c r="I133" i="9" s="1"/>
  <c r="H61" i="9"/>
  <c r="H133" i="9" s="1"/>
  <c r="G61" i="9"/>
  <c r="G133" i="9" s="1"/>
  <c r="F61" i="9"/>
  <c r="F133" i="9" s="1"/>
  <c r="E61" i="9"/>
  <c r="E133" i="9" s="1"/>
  <c r="D61" i="9"/>
  <c r="D133" i="9" s="1"/>
  <c r="C61" i="9"/>
  <c r="C133" i="9" s="1"/>
  <c r="V60" i="9"/>
  <c r="U60" i="9"/>
  <c r="U132" i="9" s="1"/>
  <c r="T60" i="9"/>
  <c r="T132" i="9" s="1"/>
  <c r="S60" i="9"/>
  <c r="S132" i="9" s="1"/>
  <c r="R60" i="9"/>
  <c r="Q60" i="9"/>
  <c r="Q132" i="9" s="1"/>
  <c r="P60" i="9"/>
  <c r="P132" i="9" s="1"/>
  <c r="O60" i="9"/>
  <c r="O132" i="9" s="1"/>
  <c r="N60" i="9"/>
  <c r="N132" i="9" s="1"/>
  <c r="M60" i="9"/>
  <c r="M132" i="9" s="1"/>
  <c r="L60" i="9"/>
  <c r="L132" i="9" s="1"/>
  <c r="K60" i="9"/>
  <c r="K132" i="9" s="1"/>
  <c r="J60" i="9"/>
  <c r="J132" i="9" s="1"/>
  <c r="I60" i="9"/>
  <c r="I132" i="9" s="1"/>
  <c r="H60" i="9"/>
  <c r="H132" i="9" s="1"/>
  <c r="G60" i="9"/>
  <c r="G132" i="9" s="1"/>
  <c r="F60" i="9"/>
  <c r="F132" i="9" s="1"/>
  <c r="E60" i="9"/>
  <c r="E132" i="9" s="1"/>
  <c r="D60" i="9"/>
  <c r="D132" i="9" s="1"/>
  <c r="C60" i="9"/>
  <c r="C132" i="9" s="1"/>
  <c r="V59" i="9"/>
  <c r="U59" i="9"/>
  <c r="U131" i="9" s="1"/>
  <c r="T59" i="9"/>
  <c r="T131" i="9" s="1"/>
  <c r="S59" i="9"/>
  <c r="S131" i="9" s="1"/>
  <c r="R59" i="9"/>
  <c r="Q59" i="9"/>
  <c r="Q131" i="9" s="1"/>
  <c r="P59" i="9"/>
  <c r="P131" i="9" s="1"/>
  <c r="O59" i="9"/>
  <c r="O131" i="9" s="1"/>
  <c r="N59" i="9"/>
  <c r="N131" i="9" s="1"/>
  <c r="M59" i="9"/>
  <c r="M131" i="9" s="1"/>
  <c r="L59" i="9"/>
  <c r="L131" i="9" s="1"/>
  <c r="K59" i="9"/>
  <c r="K131" i="9" s="1"/>
  <c r="J59" i="9"/>
  <c r="J131" i="9" s="1"/>
  <c r="I59" i="9"/>
  <c r="I131" i="9" s="1"/>
  <c r="H59" i="9"/>
  <c r="H131" i="9" s="1"/>
  <c r="G59" i="9"/>
  <c r="G131" i="9" s="1"/>
  <c r="F59" i="9"/>
  <c r="F131" i="9" s="1"/>
  <c r="E59" i="9"/>
  <c r="E131" i="9" s="1"/>
  <c r="D59" i="9"/>
  <c r="D131" i="9" s="1"/>
  <c r="C59" i="9"/>
  <c r="C131" i="9" s="1"/>
  <c r="V58" i="9"/>
  <c r="U58" i="9"/>
  <c r="U130" i="9" s="1"/>
  <c r="T58" i="9"/>
  <c r="T130" i="9" s="1"/>
  <c r="S58" i="9"/>
  <c r="S130" i="9" s="1"/>
  <c r="R58" i="9"/>
  <c r="Q58" i="9"/>
  <c r="Q130" i="9" s="1"/>
  <c r="P58" i="9"/>
  <c r="P130" i="9" s="1"/>
  <c r="O58" i="9"/>
  <c r="O130" i="9" s="1"/>
  <c r="N58" i="9"/>
  <c r="N130" i="9" s="1"/>
  <c r="M58" i="9"/>
  <c r="M130" i="9" s="1"/>
  <c r="L58" i="9"/>
  <c r="L130" i="9" s="1"/>
  <c r="K58" i="9"/>
  <c r="J58" i="9"/>
  <c r="J130" i="9" s="1"/>
  <c r="I58" i="9"/>
  <c r="I130" i="9" s="1"/>
  <c r="H58" i="9"/>
  <c r="H130" i="9" s="1"/>
  <c r="G58" i="9"/>
  <c r="G130" i="9" s="1"/>
  <c r="F58" i="9"/>
  <c r="F130" i="9" s="1"/>
  <c r="E58" i="9"/>
  <c r="E130" i="9" s="1"/>
  <c r="D58" i="9"/>
  <c r="D130" i="9" s="1"/>
  <c r="C58" i="9"/>
  <c r="C130" i="9" s="1"/>
  <c r="V57" i="9"/>
  <c r="U57" i="9"/>
  <c r="U129" i="9" s="1"/>
  <c r="R57" i="9"/>
  <c r="Q57" i="9"/>
  <c r="Q129" i="9" s="1"/>
  <c r="V56" i="9"/>
  <c r="U56" i="9"/>
  <c r="U128" i="9" s="1"/>
  <c r="T56" i="9"/>
  <c r="S56" i="9"/>
  <c r="S128" i="9" s="1"/>
  <c r="R56" i="9"/>
  <c r="Q56" i="9"/>
  <c r="Q128" i="9" s="1"/>
  <c r="P56" i="9"/>
  <c r="P128" i="9" s="1"/>
  <c r="O56" i="9"/>
  <c r="O128" i="9" s="1"/>
  <c r="N56" i="9"/>
  <c r="N128" i="9" s="1"/>
  <c r="M56" i="9"/>
  <c r="M128" i="9" s="1"/>
  <c r="L56" i="9"/>
  <c r="K56" i="9"/>
  <c r="K128" i="9" s="1"/>
  <c r="J56" i="9"/>
  <c r="J128" i="9" s="1"/>
  <c r="I56" i="9"/>
  <c r="I128" i="9" s="1"/>
  <c r="H56" i="9"/>
  <c r="H128" i="9" s="1"/>
  <c r="G56" i="9"/>
  <c r="G128" i="9" s="1"/>
  <c r="F56" i="9"/>
  <c r="F128" i="9" s="1"/>
  <c r="E56" i="9"/>
  <c r="E128" i="9" s="1"/>
  <c r="D56" i="9"/>
  <c r="D128" i="9" s="1"/>
  <c r="C56" i="9"/>
  <c r="C128" i="9" s="1"/>
  <c r="V50" i="9"/>
  <c r="U50" i="9"/>
  <c r="T50" i="9"/>
  <c r="S50" i="9"/>
  <c r="R50" i="9"/>
  <c r="Q50" i="9"/>
  <c r="P50" i="9"/>
  <c r="O50" i="9"/>
  <c r="N50" i="9"/>
  <c r="M50" i="9"/>
  <c r="L50" i="9"/>
  <c r="K50" i="9"/>
  <c r="J50" i="9"/>
  <c r="I50" i="9"/>
  <c r="H50" i="9"/>
  <c r="G50" i="9"/>
  <c r="F50" i="9"/>
  <c r="E50" i="9"/>
  <c r="D50" i="9"/>
  <c r="C50" i="9"/>
  <c r="V26" i="9"/>
  <c r="U26" i="9"/>
  <c r="T26" i="9"/>
  <c r="S26" i="9"/>
  <c r="R26" i="9"/>
  <c r="Q26" i="9"/>
  <c r="P26" i="9"/>
  <c r="O26" i="9"/>
  <c r="N26" i="9"/>
  <c r="M26" i="9"/>
  <c r="L26" i="9"/>
  <c r="K26" i="9"/>
  <c r="J26" i="9"/>
  <c r="I26" i="9"/>
  <c r="H26" i="9"/>
  <c r="G26" i="9"/>
  <c r="F26" i="9"/>
  <c r="E26" i="9"/>
  <c r="D26" i="9"/>
  <c r="G8" i="7"/>
  <c r="H8" i="7"/>
  <c r="I8" i="7"/>
  <c r="G9" i="7"/>
  <c r="H9" i="7"/>
  <c r="I9" i="7"/>
  <c r="G10" i="7"/>
  <c r="H10" i="7"/>
  <c r="I10" i="7"/>
  <c r="G11" i="7"/>
  <c r="H11" i="7"/>
  <c r="I11" i="7"/>
  <c r="G12" i="7"/>
  <c r="H12" i="7"/>
  <c r="I12" i="7"/>
  <c r="G13" i="7"/>
  <c r="H13" i="7"/>
  <c r="I13" i="7"/>
  <c r="G14" i="7"/>
  <c r="H14" i="7"/>
  <c r="I14" i="7"/>
  <c r="G15" i="7"/>
  <c r="H15" i="7"/>
  <c r="I15" i="7"/>
  <c r="G16" i="7"/>
  <c r="H16" i="7"/>
  <c r="I16" i="7"/>
  <c r="G17" i="7"/>
  <c r="H17" i="7"/>
  <c r="I17" i="7"/>
  <c r="G18" i="7"/>
  <c r="H18" i="7"/>
  <c r="I18" i="7"/>
  <c r="G19" i="7"/>
  <c r="H19" i="7"/>
  <c r="I19" i="7"/>
  <c r="G20" i="7"/>
  <c r="H20" i="7"/>
  <c r="I20" i="7"/>
  <c r="G21" i="7"/>
  <c r="H21" i="7"/>
  <c r="I21" i="7"/>
  <c r="G22" i="7"/>
  <c r="H22" i="7"/>
  <c r="I22" i="7"/>
  <c r="G23" i="7"/>
  <c r="H23" i="7"/>
  <c r="I23" i="7"/>
  <c r="G24" i="7"/>
  <c r="H24" i="7"/>
  <c r="I24" i="7"/>
  <c r="G25" i="7"/>
  <c r="H25" i="7"/>
  <c r="I25" i="7"/>
  <c r="G26" i="7"/>
  <c r="H26" i="7"/>
  <c r="I26" i="7"/>
  <c r="G27" i="7"/>
  <c r="H27" i="7"/>
  <c r="I27" i="7"/>
  <c r="G28" i="7"/>
  <c r="H28" i="7"/>
  <c r="I28" i="7"/>
  <c r="G29" i="7"/>
  <c r="H29" i="7"/>
  <c r="I29" i="7"/>
  <c r="G30" i="7"/>
  <c r="H30" i="7"/>
  <c r="I30" i="7"/>
  <c r="G32" i="7"/>
  <c r="H32" i="7"/>
  <c r="I32" i="7"/>
  <c r="G33" i="7"/>
  <c r="H33" i="7"/>
  <c r="I33" i="7"/>
  <c r="G34" i="7"/>
  <c r="H34" i="7"/>
  <c r="I34" i="7"/>
  <c r="G35" i="7"/>
  <c r="H35" i="7"/>
  <c r="I35" i="7"/>
  <c r="G36" i="7"/>
  <c r="H36" i="7"/>
  <c r="I36" i="7"/>
  <c r="G37" i="7"/>
  <c r="H37" i="7"/>
  <c r="I37" i="7"/>
  <c r="G38" i="7"/>
  <c r="H38" i="7"/>
  <c r="I38" i="7"/>
  <c r="G39" i="7"/>
  <c r="H39" i="7"/>
  <c r="I39" i="7"/>
  <c r="G40" i="7"/>
  <c r="H40" i="7"/>
  <c r="I40" i="7"/>
  <c r="G41" i="7"/>
  <c r="H41" i="7"/>
  <c r="I41" i="7"/>
  <c r="G42" i="7"/>
  <c r="H42" i="7"/>
  <c r="I42" i="7"/>
  <c r="G43" i="7"/>
  <c r="H43" i="7"/>
  <c r="I43" i="7"/>
  <c r="G44" i="7"/>
  <c r="H44" i="7"/>
  <c r="I44" i="7"/>
  <c r="G45" i="7"/>
  <c r="H45" i="7"/>
  <c r="I45" i="7"/>
  <c r="G46" i="7"/>
  <c r="H46" i="7"/>
  <c r="I46" i="7"/>
  <c r="G47" i="7"/>
  <c r="H47" i="7"/>
  <c r="I47" i="7"/>
  <c r="G48" i="7"/>
  <c r="H48" i="7"/>
  <c r="I48" i="7"/>
  <c r="G49" i="7"/>
  <c r="H49" i="7"/>
  <c r="I49" i="7"/>
  <c r="G50" i="7"/>
  <c r="H50" i="7"/>
  <c r="I50" i="7"/>
  <c r="G51" i="7"/>
  <c r="H51" i="7"/>
  <c r="I51" i="7"/>
  <c r="G52" i="7"/>
  <c r="H52" i="7"/>
  <c r="I52" i="7"/>
  <c r="G53" i="7"/>
  <c r="H53" i="7"/>
  <c r="I53" i="7"/>
  <c r="G54" i="7"/>
  <c r="H54" i="7"/>
  <c r="I54" i="7"/>
  <c r="G55" i="7"/>
  <c r="H55" i="7"/>
  <c r="I55" i="7"/>
  <c r="H7" i="7"/>
  <c r="I7" i="7"/>
  <c r="G7" i="7"/>
  <c r="C56" i="7"/>
  <c r="R129" i="9" l="1"/>
  <c r="V129" i="9"/>
  <c r="R130" i="9"/>
  <c r="V139" i="9"/>
  <c r="L170" i="9"/>
  <c r="L74" i="9"/>
  <c r="V74" i="9"/>
  <c r="V132" i="9"/>
  <c r="E74" i="9"/>
  <c r="V141" i="9"/>
  <c r="R98" i="9"/>
  <c r="H175" i="9"/>
  <c r="P175" i="9"/>
  <c r="D176" i="9"/>
  <c r="H177" i="9"/>
  <c r="P177" i="9"/>
  <c r="H178" i="9"/>
  <c r="P178" i="9"/>
  <c r="H181" i="9"/>
  <c r="P181" i="9"/>
  <c r="V137" i="9"/>
  <c r="V145" i="9"/>
  <c r="V138" i="9"/>
  <c r="V142" i="9"/>
  <c r="E167" i="9"/>
  <c r="I168" i="9"/>
  <c r="S168" i="9"/>
  <c r="S173" i="9"/>
  <c r="I174" i="9"/>
  <c r="I176" i="9"/>
  <c r="R142" i="9"/>
  <c r="R135" i="9"/>
  <c r="R143" i="9"/>
  <c r="T179" i="9"/>
  <c r="T182" i="9"/>
  <c r="J183" i="9"/>
  <c r="T183" i="9"/>
  <c r="J184" i="9"/>
  <c r="T184" i="9"/>
  <c r="G74" i="9"/>
  <c r="C146" i="9"/>
  <c r="V133" i="9"/>
  <c r="V136" i="9"/>
  <c r="C168" i="9"/>
  <c r="K168" i="9"/>
  <c r="C170" i="9"/>
  <c r="C173" i="9"/>
  <c r="C176" i="9"/>
  <c r="K176" i="9"/>
  <c r="G177" i="9"/>
  <c r="O177" i="9"/>
  <c r="C179" i="9"/>
  <c r="G179" i="9"/>
  <c r="G181" i="9"/>
  <c r="O181" i="9"/>
  <c r="C183" i="9"/>
  <c r="G183" i="9"/>
  <c r="K183" i="9"/>
  <c r="O183" i="9"/>
  <c r="C184" i="9"/>
  <c r="G184" i="9"/>
  <c r="K184" i="9"/>
  <c r="O184" i="9"/>
  <c r="Q146" i="9"/>
  <c r="D74" i="9"/>
  <c r="H146" i="9"/>
  <c r="M74" i="9"/>
  <c r="S146" i="9"/>
  <c r="R139" i="9"/>
  <c r="I170" i="9"/>
  <c r="I171" i="9"/>
  <c r="I172" i="9"/>
  <c r="H74" i="9"/>
  <c r="M146" i="9"/>
  <c r="T74" i="9"/>
  <c r="U146" i="9"/>
  <c r="V131" i="9"/>
  <c r="V98" i="9"/>
  <c r="V143" i="9"/>
  <c r="S181" i="9"/>
  <c r="I182" i="9"/>
  <c r="I184" i="9"/>
  <c r="N146" i="9"/>
  <c r="J177" i="9"/>
  <c r="T178" i="9"/>
  <c r="J180" i="9"/>
  <c r="J181" i="9"/>
  <c r="R137" i="9"/>
  <c r="L173" i="9"/>
  <c r="C178" i="9"/>
  <c r="K181" i="9"/>
  <c r="J146" i="9"/>
  <c r="P146" i="9"/>
  <c r="V128" i="9"/>
  <c r="R133" i="9"/>
  <c r="T128" i="9"/>
  <c r="T146" i="9" s="1"/>
  <c r="E168" i="9"/>
  <c r="M168" i="9"/>
  <c r="E169" i="9"/>
  <c r="E170" i="9"/>
  <c r="E174" i="9"/>
  <c r="M174" i="9"/>
  <c r="E176" i="9"/>
  <c r="D177" i="9"/>
  <c r="L177" i="9"/>
  <c r="D178" i="9"/>
  <c r="L178" i="9"/>
  <c r="I146" i="9"/>
  <c r="C171" i="9"/>
  <c r="K172" i="9"/>
  <c r="K175" i="9"/>
  <c r="T176" i="9"/>
  <c r="J178" i="9"/>
  <c r="T181" i="9"/>
  <c r="V140" i="9"/>
  <c r="V144" i="9"/>
  <c r="L128" i="9"/>
  <c r="L146" i="9" s="1"/>
  <c r="L171" i="9"/>
  <c r="L172" i="9"/>
  <c r="C177" i="9"/>
  <c r="K178" i="9"/>
  <c r="C180" i="9"/>
  <c r="C181" i="9"/>
  <c r="C182" i="9"/>
  <c r="R74" i="9"/>
  <c r="H169" i="9"/>
  <c r="D146" i="9"/>
  <c r="C172" i="9"/>
  <c r="K173" i="9"/>
  <c r="C175" i="9"/>
  <c r="T177" i="9"/>
  <c r="J179" i="9"/>
  <c r="T180" i="9"/>
  <c r="J182" i="9"/>
  <c r="O146" i="9"/>
  <c r="L169" i="9"/>
  <c r="D171" i="9"/>
  <c r="D173" i="9"/>
  <c r="K177" i="9"/>
  <c r="K180" i="9"/>
  <c r="K182" i="9"/>
  <c r="O74" i="9"/>
  <c r="K74" i="9"/>
  <c r="R136" i="9"/>
  <c r="R140" i="9"/>
  <c r="R144" i="9"/>
  <c r="V130" i="9"/>
  <c r="K130" i="9"/>
  <c r="K146" i="9" s="1"/>
  <c r="F182" i="9"/>
  <c r="N182" i="9"/>
  <c r="F183" i="9"/>
  <c r="N183" i="9"/>
  <c r="F184" i="9"/>
  <c r="N184" i="9"/>
  <c r="F146" i="9"/>
  <c r="G146" i="9"/>
  <c r="D167" i="9"/>
  <c r="D169" i="9"/>
  <c r="D172" i="9"/>
  <c r="L174" i="9"/>
  <c r="L175" i="9"/>
  <c r="K179" i="9"/>
  <c r="C74" i="9"/>
  <c r="E146" i="9"/>
  <c r="N74" i="9"/>
  <c r="Q74" i="9"/>
  <c r="I74" i="9"/>
  <c r="R131" i="9"/>
  <c r="M167" i="9"/>
  <c r="M169" i="9"/>
  <c r="M170" i="9"/>
  <c r="E171" i="9"/>
  <c r="M171" i="9"/>
  <c r="E172" i="9"/>
  <c r="M172" i="9"/>
  <c r="E173" i="9"/>
  <c r="M173" i="9"/>
  <c r="E175" i="9"/>
  <c r="M175" i="9"/>
  <c r="L176" i="9"/>
  <c r="D179" i="9"/>
  <c r="L179" i="9"/>
  <c r="D180" i="9"/>
  <c r="L180" i="9"/>
  <c r="D181" i="9"/>
  <c r="L181" i="9"/>
  <c r="F74" i="9"/>
  <c r="R138" i="9"/>
  <c r="R141" i="9"/>
  <c r="K167" i="9"/>
  <c r="C169" i="9"/>
  <c r="K174" i="9"/>
  <c r="L168" i="9"/>
  <c r="D170" i="9"/>
  <c r="P74" i="9"/>
  <c r="V135" i="9"/>
  <c r="J74" i="9"/>
  <c r="R128" i="9"/>
  <c r="R132" i="9"/>
  <c r="H167" i="9"/>
  <c r="P167" i="9"/>
  <c r="H168" i="9"/>
  <c r="P168" i="9"/>
  <c r="P169" i="9"/>
  <c r="H170" i="9"/>
  <c r="P170" i="9"/>
  <c r="H171" i="9"/>
  <c r="P171" i="9"/>
  <c r="H172" i="9"/>
  <c r="P172" i="9"/>
  <c r="H173" i="9"/>
  <c r="P173" i="9"/>
  <c r="H174" i="9"/>
  <c r="P174" i="9"/>
  <c r="H176" i="9"/>
  <c r="O176" i="9"/>
  <c r="G178" i="9"/>
  <c r="O178" i="9"/>
  <c r="O179" i="9"/>
  <c r="G180" i="9"/>
  <c r="O180" i="9"/>
  <c r="G182" i="9"/>
  <c r="O182" i="9"/>
  <c r="K170" i="9"/>
  <c r="K171" i="9"/>
  <c r="C174" i="9"/>
  <c r="D168" i="9"/>
  <c r="D174" i="9"/>
  <c r="D175" i="9"/>
  <c r="S74" i="9"/>
  <c r="U74" i="9"/>
  <c r="R145" i="9"/>
  <c r="I167" i="9"/>
  <c r="S167" i="9"/>
  <c r="I169" i="9"/>
  <c r="S169" i="9"/>
  <c r="S170" i="9"/>
  <c r="S171" i="9"/>
  <c r="S172" i="9"/>
  <c r="I173" i="9"/>
  <c r="S174" i="9"/>
  <c r="I175" i="9"/>
  <c r="S175" i="9"/>
  <c r="P176" i="9"/>
  <c r="H179" i="9"/>
  <c r="P179" i="9"/>
  <c r="H180" i="9"/>
  <c r="P180" i="9"/>
  <c r="S182" i="9"/>
  <c r="I183" i="9"/>
  <c r="S183" i="9"/>
  <c r="S184" i="9"/>
  <c r="C167" i="9"/>
  <c r="J167" i="9"/>
  <c r="J168" i="9"/>
  <c r="T168" i="9"/>
  <c r="J169" i="9"/>
  <c r="T169" i="9"/>
  <c r="J170" i="9"/>
  <c r="T170" i="9"/>
  <c r="J171" i="9"/>
  <c r="T171" i="9"/>
  <c r="J172" i="9"/>
  <c r="T172" i="9"/>
  <c r="J173" i="9"/>
  <c r="T173" i="9"/>
  <c r="J174" i="9"/>
  <c r="T174" i="9"/>
  <c r="J175" i="9"/>
  <c r="T175" i="9"/>
  <c r="J176" i="9"/>
  <c r="S176" i="9"/>
  <c r="I177" i="9"/>
  <c r="S177" i="9"/>
  <c r="I178" i="9"/>
  <c r="S178" i="9"/>
  <c r="I179" i="9"/>
  <c r="S179" i="9"/>
  <c r="I180" i="9"/>
  <c r="S180" i="9"/>
  <c r="I181" i="9"/>
  <c r="H182" i="9"/>
  <c r="P182" i="9"/>
  <c r="H183" i="9"/>
  <c r="P183" i="9"/>
  <c r="H184" i="9"/>
  <c r="P184" i="9"/>
  <c r="F167" i="9"/>
  <c r="N167" i="9"/>
  <c r="F168" i="9"/>
  <c r="N168" i="9"/>
  <c r="F169" i="9"/>
  <c r="N169" i="9"/>
  <c r="F170" i="9"/>
  <c r="N170" i="9"/>
  <c r="F171" i="9"/>
  <c r="N171" i="9"/>
  <c r="F172" i="9"/>
  <c r="N172" i="9"/>
  <c r="F173" i="9"/>
  <c r="N173" i="9"/>
  <c r="F174" i="9"/>
  <c r="N174" i="9"/>
  <c r="F175" i="9"/>
  <c r="N175" i="9"/>
  <c r="F176" i="9"/>
  <c r="M176" i="9"/>
  <c r="E177" i="9"/>
  <c r="M177" i="9"/>
  <c r="E178" i="9"/>
  <c r="M178" i="9"/>
  <c r="E179" i="9"/>
  <c r="M179" i="9"/>
  <c r="E180" i="9"/>
  <c r="M180" i="9"/>
  <c r="E181" i="9"/>
  <c r="M181" i="9"/>
  <c r="D182" i="9"/>
  <c r="L182" i="9"/>
  <c r="D183" i="9"/>
  <c r="L183" i="9"/>
  <c r="D184" i="9"/>
  <c r="L184" i="9"/>
  <c r="G167" i="9"/>
  <c r="O167" i="9"/>
  <c r="G168" i="9"/>
  <c r="O168" i="9"/>
  <c r="G169" i="9"/>
  <c r="O169" i="9"/>
  <c r="G170" i="9"/>
  <c r="O170" i="9"/>
  <c r="G171" i="9"/>
  <c r="O171" i="9"/>
  <c r="G172" i="9"/>
  <c r="O172" i="9"/>
  <c r="G173" i="9"/>
  <c r="O173" i="9"/>
  <c r="G174" i="9"/>
  <c r="O174" i="9"/>
  <c r="G175" i="9"/>
  <c r="O175" i="9"/>
  <c r="G176" i="9"/>
  <c r="N176" i="9"/>
  <c r="F177" i="9"/>
  <c r="N177" i="9"/>
  <c r="F178" i="9"/>
  <c r="N178" i="9"/>
  <c r="F179" i="9"/>
  <c r="N179" i="9"/>
  <c r="F180" i="9"/>
  <c r="N180" i="9"/>
  <c r="F181" i="9"/>
  <c r="N181" i="9"/>
  <c r="E182" i="9"/>
  <c r="M182" i="9"/>
  <c r="E183" i="9"/>
  <c r="M183" i="9"/>
  <c r="E184" i="9"/>
  <c r="M184" i="9"/>
  <c r="J186" i="9" l="1"/>
  <c r="N186" i="9"/>
  <c r="D186" i="9"/>
  <c r="M186" i="9"/>
  <c r="O186" i="9"/>
  <c r="M187" i="9"/>
  <c r="N187" i="9"/>
  <c r="I186" i="9"/>
  <c r="E186" i="9"/>
  <c r="K169" i="9"/>
  <c r="K186" i="9" s="1"/>
  <c r="G187" i="9"/>
  <c r="F187" i="9"/>
  <c r="H187" i="9"/>
  <c r="C187" i="9"/>
  <c r="D187" i="9"/>
  <c r="P186" i="9"/>
  <c r="E187" i="9"/>
  <c r="L167" i="9"/>
  <c r="L187" i="9" s="1"/>
  <c r="T167" i="9"/>
  <c r="T186" i="9" s="1"/>
  <c r="S186" i="9"/>
  <c r="V146" i="9"/>
  <c r="V148" i="9" s="1"/>
  <c r="O187" i="9"/>
  <c r="J187" i="9"/>
  <c r="C186" i="9"/>
  <c r="F186" i="9"/>
  <c r="P187" i="9"/>
  <c r="G186" i="9"/>
  <c r="R146" i="9"/>
  <c r="H186" i="9"/>
  <c r="S187" i="9"/>
  <c r="I187" i="9"/>
  <c r="L186" i="9" l="1"/>
  <c r="K187" i="9"/>
  <c r="T187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Martina</author>
    <author>Ocampo Meneses, Heidy Paola</author>
    <author>hpom240516</author>
  </authors>
  <commentList>
    <comment ref="T9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Martina:</t>
        </r>
        <r>
          <rPr>
            <sz val="9"/>
            <color indexed="81"/>
            <rFont val="Tahoma"/>
            <family val="2"/>
          </rPr>
          <t xml:space="preserve">
actualizado con reporte 2018 publicado en la web y descargado 29/05/2020
</t>
        </r>
      </text>
    </comment>
    <comment ref="U23" authorId="1" shapeId="0" xr:uid="{00000000-0006-0000-0700-000002000000}">
      <text>
        <r>
          <rPr>
            <sz val="9"/>
            <color indexed="81"/>
            <rFont val="Tahoma"/>
            <family val="2"/>
          </rPr>
          <t xml:space="preserve">cifras al 2019. nueva presentación de estadísticas de SENAE. EXCLUYE TASAS DE CONTROL ADUANERO. Por lo que el valor disminuye. 
</t>
        </r>
      </text>
    </comment>
    <comment ref="U25" authorId="1" shapeId="0" xr:uid="{00000000-0006-0000-0700-000003000000}">
      <text>
        <r>
          <rPr>
            <b/>
            <sz val="9"/>
            <color indexed="81"/>
            <rFont val="Tahoma"/>
            <family val="2"/>
          </rPr>
          <t>Ocampo Meneses, Heidy Paola:</t>
        </r>
        <r>
          <rPr>
            <sz val="9"/>
            <color indexed="81"/>
            <rFont val="Tahoma"/>
            <family val="2"/>
          </rPr>
          <t xml:space="preserve">
mantiene estructura 2018
aun no se cuenta con la información completa
</t>
        </r>
      </text>
    </comment>
    <comment ref="U27" authorId="1" shapeId="0" xr:uid="{00000000-0006-0000-0700-000004000000}">
      <text>
        <r>
          <rPr>
            <b/>
            <sz val="9"/>
            <color indexed="81"/>
            <rFont val="Tahoma"/>
            <family val="2"/>
          </rPr>
          <t>Ocampo Meneses, Heidy Paola:</t>
        </r>
        <r>
          <rPr>
            <sz val="9"/>
            <color indexed="81"/>
            <rFont val="Tahoma"/>
            <family val="2"/>
          </rPr>
          <t xml:space="preserve">
dato a diciembre según cuentas spnf
</t>
        </r>
      </text>
    </comment>
    <comment ref="T44" authorId="2" shapeId="0" xr:uid="{00000000-0006-0000-0700-000005000000}">
      <text>
        <r>
          <rPr>
            <b/>
            <sz val="9"/>
            <color indexed="81"/>
            <rFont val="Tahoma"/>
            <family val="2"/>
          </rPr>
          <t>se considera provisional . Según oficio 8 julio del BED. 2019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hpom240516</author>
  </authors>
  <commentList>
    <comment ref="Q8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ACTUALIZAR Y REVISAR LOS CAMBIOS CON L ACTUALIZACIÓN DE FUENTE. EXISTEN CAMBIOS DESDE 2003</t>
        </r>
      </text>
    </comment>
    <comment ref="U8" authorId="0" shapeId="0" xr:uid="{00000000-0006-0000-0900-000002000000}">
      <text>
        <r>
          <rPr>
            <b/>
            <sz val="9"/>
            <color indexed="81"/>
            <rFont val="Tahoma"/>
            <family val="2"/>
          </rPr>
          <t>ACTUALIZAR Y REVISAR LOS CAMBIOS CON L ACTUALIZACIÓN DE FUENTE. EXISTEN CAMBIOS DESDE 2003</t>
        </r>
      </text>
    </comment>
    <comment ref="O38" authorId="0" shapeId="0" xr:uid="{00000000-0006-0000-0900-000003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se ajusta este periodo luego del cambio 110716
</t>
        </r>
      </text>
    </comment>
    <comment ref="R38" authorId="0" shapeId="0" xr:uid="{00000000-0006-0000-0900-000004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cambia una decima el anterior fue de 2.1
</t>
        </r>
      </text>
    </comment>
    <comment ref="S38" authorId="0" shapeId="0" xr:uid="{00000000-0006-0000-0900-000005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se ajusta este periodo luego del cambio 110716
</t>
        </r>
      </text>
    </comment>
    <comment ref="V38" authorId="0" shapeId="0" xr:uid="{00000000-0006-0000-0900-000006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cambia una decima el anterior fue de 2.1
</t>
        </r>
      </text>
    </comment>
    <comment ref="R62" authorId="0" shapeId="0" xr:uid="{00000000-0006-0000-0900-000007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el anterior estimado fue de 15.90
</t>
        </r>
      </text>
    </comment>
    <comment ref="V62" authorId="0" shapeId="0" xr:uid="{00000000-0006-0000-0900-000008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el anterior estimado fue de 15.90
</t>
        </r>
      </text>
    </comment>
    <comment ref="R86" authorId="0" shapeId="0" xr:uid="{00000000-0006-0000-0900-000009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se mantiene participacion con el ajuste 
</t>
        </r>
      </text>
    </comment>
    <comment ref="V86" authorId="0" shapeId="0" xr:uid="{00000000-0006-0000-0900-00000A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se mantiene participacion con el ajuste 
</t>
        </r>
      </text>
    </comment>
    <comment ref="R110" authorId="0" shapeId="0" xr:uid="{00000000-0006-0000-0900-00000B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con el nuevo ajuste cambio  1 decima antes era 5.1
</t>
        </r>
      </text>
    </comment>
    <comment ref="V110" authorId="0" shapeId="0" xr:uid="{00000000-0006-0000-0900-00000C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con el nuevo ajuste cambio  1 decima antes era 5.1
</t>
        </r>
      </text>
    </comment>
    <comment ref="R134" authorId="0" shapeId="0" xr:uid="{00000000-0006-0000-0900-00000D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con el ajuste baja una décima 
antes era de 21.7
</t>
        </r>
      </text>
    </comment>
    <comment ref="V134" authorId="0" shapeId="0" xr:uid="{00000000-0006-0000-0900-00000E000000}">
      <text>
        <r>
          <rPr>
            <b/>
            <sz val="9"/>
            <color indexed="81"/>
            <rFont val="Tahoma"/>
            <family val="2"/>
          </rPr>
          <t>hpom240516:</t>
        </r>
        <r>
          <rPr>
            <sz val="9"/>
            <color indexed="81"/>
            <rFont val="Tahoma"/>
            <family val="2"/>
          </rPr>
          <t xml:space="preserve">
con el ajuste baja una décima 
antes era de 21.7
</t>
        </r>
      </text>
    </comment>
  </commentList>
</comments>
</file>

<file path=xl/sharedStrings.xml><?xml version="1.0" encoding="utf-8"?>
<sst xmlns="http://schemas.openxmlformats.org/spreadsheetml/2006/main" count="787" uniqueCount="201">
  <si>
    <t>País/Año</t>
  </si>
  <si>
    <t>CONTRIBUCIONES A LA SEGURIDAD SOCIAL</t>
  </si>
  <si>
    <t>AMÉRICA</t>
  </si>
  <si>
    <t>   Argentina</t>
  </si>
  <si>
    <t>   Brasil</t>
  </si>
  <si>
    <t>   Chile</t>
  </si>
  <si>
    <t>   Colombia</t>
  </si>
  <si>
    <t>   Costa Rica</t>
  </si>
  <si>
    <t>   Ecuador</t>
  </si>
  <si>
    <t>   El Salvador</t>
  </si>
  <si>
    <t>   Guatemala</t>
  </si>
  <si>
    <t>   Honduras</t>
  </si>
  <si>
    <t>   México</t>
  </si>
  <si>
    <t>   Nicaragua</t>
  </si>
  <si>
    <t>   Panamá</t>
  </si>
  <si>
    <t>   Paraguay</t>
  </si>
  <si>
    <t>   Perú</t>
  </si>
  <si>
    <t>   República Dominicana</t>
  </si>
  <si>
    <t>   Uruguay</t>
  </si>
  <si>
    <t>EUROPA</t>
  </si>
  <si>
    <t>   Alemania</t>
  </si>
  <si>
    <t>   Austria</t>
  </si>
  <si>
    <t>   Bélgica</t>
  </si>
  <si>
    <t>   Dinamarca</t>
  </si>
  <si>
    <t>   Eslovenia</t>
  </si>
  <si>
    <t>   España</t>
  </si>
  <si>
    <t>   Estonia</t>
  </si>
  <si>
    <t>   Finlandia</t>
  </si>
  <si>
    <t>   Francia</t>
  </si>
  <si>
    <t>   Grecia</t>
  </si>
  <si>
    <t>   Hungría</t>
  </si>
  <si>
    <t>   Islandia</t>
  </si>
  <si>
    <t>   Irlanda</t>
  </si>
  <si>
    <t>   Italia</t>
  </si>
  <si>
    <t>   Luxemburgo</t>
  </si>
  <si>
    <t>   Nueva Zelanda</t>
  </si>
  <si>
    <t>   Noruega</t>
  </si>
  <si>
    <t>   Portugal</t>
  </si>
  <si>
    <t>   Reino Unido</t>
  </si>
  <si>
    <t>   República Checa</t>
  </si>
  <si>
    <t>   República Eslovaca</t>
  </si>
  <si>
    <t>   Suecia</t>
  </si>
  <si>
    <t>   Suiza</t>
  </si>
  <si>
    <t>   Turquía</t>
  </si>
  <si>
    <t>   Belgica</t>
  </si>
  <si>
    <t>v.</t>
  </si>
  <si>
    <t xml:space="preserve">Dinamarca </t>
  </si>
  <si>
    <t xml:space="preserve">Francia </t>
  </si>
  <si>
    <t xml:space="preserve">Bélgica </t>
  </si>
  <si>
    <t xml:space="preserve">Finlandia </t>
  </si>
  <si>
    <t xml:space="preserve">Italia </t>
  </si>
  <si>
    <t xml:space="preserve">Austria </t>
  </si>
  <si>
    <t xml:space="preserve">Suecia </t>
  </si>
  <si>
    <t xml:space="preserve">Noruega </t>
  </si>
  <si>
    <t xml:space="preserve">Islandia </t>
  </si>
  <si>
    <t xml:space="preserve">Hungría </t>
  </si>
  <si>
    <t xml:space="preserve">Luxemburgo </t>
  </si>
  <si>
    <t xml:space="preserve">Eslovenia </t>
  </si>
  <si>
    <t xml:space="preserve">Alemania </t>
  </si>
  <si>
    <t xml:space="preserve">Grecia </t>
  </si>
  <si>
    <t xml:space="preserve">Portugal </t>
  </si>
  <si>
    <t xml:space="preserve">República Checa </t>
  </si>
  <si>
    <t xml:space="preserve">España </t>
  </si>
  <si>
    <t xml:space="preserve">Estonia </t>
  </si>
  <si>
    <t>Reino Unido</t>
  </si>
  <si>
    <t xml:space="preserve">Nueva Zelanda </t>
  </si>
  <si>
    <t xml:space="preserve">República Eslovaca </t>
  </si>
  <si>
    <t xml:space="preserve">Irlanda </t>
  </si>
  <si>
    <t>Turquia</t>
  </si>
  <si>
    <t xml:space="preserve">Suiza </t>
  </si>
  <si>
    <t xml:space="preserve">pais </t>
  </si>
  <si>
    <t xml:space="preserve">presion fiscal </t>
  </si>
  <si>
    <t xml:space="preserve">Presión Central </t>
  </si>
  <si>
    <t xml:space="preserve">Presión Subsnacional </t>
  </si>
  <si>
    <t xml:space="preserve">Presión Seguridad Social </t>
  </si>
  <si>
    <t>2015(p)</t>
  </si>
  <si>
    <t>RECAUDACIÓN TRIBUTARIA (millones USD)</t>
  </si>
  <si>
    <t>Recaudación Central</t>
  </si>
  <si>
    <t>Internos (Recaudación total después de devoluciones)</t>
  </si>
  <si>
    <t>Internos (Recaudación efectiva)</t>
  </si>
  <si>
    <t>N/C utilizadas</t>
  </si>
  <si>
    <t>(+/-) Compensaciones y neteos</t>
  </si>
  <si>
    <t>Total devoluciones</t>
  </si>
  <si>
    <t>Devoluciones efectivo*</t>
  </si>
  <si>
    <t>Devoluciones N/C</t>
  </si>
  <si>
    <t xml:space="preserve">(-)Otras N/C emitidas </t>
  </si>
  <si>
    <t>CAT's</t>
  </si>
  <si>
    <t>Vuelto</t>
  </si>
  <si>
    <t>Externos</t>
  </si>
  <si>
    <t>Subnacional (BDE)</t>
  </si>
  <si>
    <t>Seguridad Social (BCE)</t>
  </si>
  <si>
    <t>RECAUDACIÓN CENTRAL + S. SOCIAL</t>
  </si>
  <si>
    <t>R CENTRAL + S. SOCIAL + SUBNACIONAL</t>
  </si>
  <si>
    <t>RECAUDACIÓN TRIBUTARIA RESPECTO AL PIB</t>
  </si>
  <si>
    <t xml:space="preserve">Externos        </t>
  </si>
  <si>
    <t>PF recaudación total después de devoluciones</t>
  </si>
  <si>
    <t>PF recaudación efectiva</t>
  </si>
  <si>
    <t>Diferencia</t>
  </si>
  <si>
    <t>Fuente: SRI, SENAE, BCE, BDE</t>
  </si>
  <si>
    <t>AMÉRICA LATINA</t>
  </si>
  <si>
    <t xml:space="preserve"> </t>
  </si>
  <si>
    <t>A.1</t>
  </si>
  <si>
    <t>GOBIERNO CENTRAL - IMPUESTOS INTERNOS</t>
  </si>
  <si>
    <t>País / año</t>
  </si>
  <si>
    <t>Argentina</t>
  </si>
  <si>
    <t>Bolivia</t>
  </si>
  <si>
    <t>Brasil</t>
  </si>
  <si>
    <t>Chile</t>
  </si>
  <si>
    <t>Colombia</t>
  </si>
  <si>
    <t>Costa Rica</t>
  </si>
  <si>
    <t>Ecuador</t>
  </si>
  <si>
    <t>El Salvador</t>
  </si>
  <si>
    <t>Guatemala</t>
  </si>
  <si>
    <t>Honduras</t>
  </si>
  <si>
    <t>México</t>
  </si>
  <si>
    <t>Nicaragua</t>
  </si>
  <si>
    <t>Panamá</t>
  </si>
  <si>
    <t>Paraguay</t>
  </si>
  <si>
    <t>Perú</t>
  </si>
  <si>
    <t>República Dominicana</t>
  </si>
  <si>
    <t>Uruguay</t>
  </si>
  <si>
    <t>Venezuela</t>
  </si>
  <si>
    <t>Promedio</t>
  </si>
  <si>
    <t>* Se utilizó atos de recaudación CIAT y PIB del FMI</t>
  </si>
  <si>
    <t>*Para Ecuador  SRI, BCE, BEDE</t>
  </si>
  <si>
    <t>A.2</t>
  </si>
  <si>
    <t>GOBIERNO CENTRAL - SÓLO COMERCIO EXTERIOR</t>
  </si>
  <si>
    <t>A = A.1 + A.2</t>
  </si>
  <si>
    <t>PRESIÓN CENTRAL</t>
  </si>
  <si>
    <t>B</t>
  </si>
  <si>
    <t>GOBIERNO SUBNACIONAL</t>
  </si>
  <si>
    <t>C</t>
  </si>
  <si>
    <t>D = A + B + C</t>
  </si>
  <si>
    <t xml:space="preserve">PRESIÓN FISCAL </t>
  </si>
  <si>
    <t>FISCAL - CIAT</t>
  </si>
  <si>
    <t>Promedio Europa</t>
  </si>
  <si>
    <t>Uruguay (con error)</t>
  </si>
  <si>
    <t>Uruguay (corregido)</t>
  </si>
  <si>
    <t>PROMEDIO América Latina (con error)</t>
  </si>
  <si>
    <t>PROMEDIO América Latina (corregido)</t>
  </si>
  <si>
    <t xml:space="preserve">Presión Fiscal </t>
  </si>
  <si>
    <t xml:space="preserve">Promedio América Latina </t>
  </si>
  <si>
    <t xml:space="preserve">Fuente: OECD-CIAT </t>
  </si>
  <si>
    <t xml:space="preserve">Nota:  Promedio de Europa corresponde a países seleccionados de la OCDE. El promedio de América Latina excluye Bolivia y Venezuela </t>
  </si>
  <si>
    <t xml:space="preserve">SEGURIDAD SOCIAL </t>
  </si>
  <si>
    <t>1.  Gobierno Central (recaudación total después de devoluciones)</t>
  </si>
  <si>
    <t>2. Subnacional(BEDE)</t>
  </si>
  <si>
    <t>3. Seguridad Social (BCE)</t>
  </si>
  <si>
    <t>Presión fiscal América Latina (promedio)***</t>
  </si>
  <si>
    <t>Compensaciones (MF)</t>
  </si>
  <si>
    <r>
      <rPr>
        <b/>
        <sz val="9"/>
        <rFont val="Calibri"/>
        <family val="2"/>
      </rPr>
      <t xml:space="preserve">(sd) </t>
    </r>
    <r>
      <rPr>
        <sz val="9"/>
        <rFont val="Calibri"/>
        <family val="2"/>
      </rPr>
      <t xml:space="preserve">semi-definitiva </t>
    </r>
  </si>
  <si>
    <r>
      <rPr>
        <b/>
        <sz val="9"/>
        <rFont val="Calibri"/>
        <family val="2"/>
      </rPr>
      <t xml:space="preserve">(p) </t>
    </r>
    <r>
      <rPr>
        <sz val="9"/>
        <rFont val="Calibri"/>
        <family val="2"/>
      </rPr>
      <t>provisional</t>
    </r>
  </si>
  <si>
    <t>   Ecuador*</t>
  </si>
  <si>
    <t xml:space="preserve">   Ecuador </t>
  </si>
  <si>
    <t>2018 (p)</t>
  </si>
  <si>
    <t>Internos neta. Planificación  (Recaudación total después de devoluciones)</t>
  </si>
  <si>
    <t>2018(p)</t>
  </si>
  <si>
    <t>2019(p)</t>
  </si>
  <si>
    <t>PIB (millones)***</t>
  </si>
  <si>
    <t xml:space="preserve">actualizados </t>
  </si>
  <si>
    <t xml:space="preserve">* Las cifras 2018 son provisionales, depende los ajustes que haga Banco Central en el PIB, Contribuciones a la Seguridad Social.  Los datos de Gobiernos Subnacionales están actualizados a agosto 2019. </t>
  </si>
  <si>
    <t xml:space="preserve"> 2019(p)</t>
  </si>
  <si>
    <t xml:space="preserve">* La serie de Presión Fiscal para Ecuador considera la recaudación interna neta estimada por la Dirección Nacional de Planificación del Serivicio de Rentas Internas (SRI) </t>
  </si>
  <si>
    <t>(% del PIB)</t>
  </si>
  <si>
    <t xml:space="preserve"> (% del PIB)</t>
  </si>
  <si>
    <t xml:space="preserve">La Presión fiscal es la suma de: </t>
  </si>
  <si>
    <t>La Presión Tributaria Gobierno Central es la suma de:</t>
  </si>
  <si>
    <r>
      <rPr>
        <b/>
        <sz val="22"/>
        <color rgb="FF212B5C"/>
        <rFont val="Gotham-Medium"/>
      </rPr>
      <t>Presión Tributaria del Gobierno Central</t>
    </r>
    <r>
      <rPr>
        <b/>
        <sz val="18"/>
        <color rgb="FF212B5C"/>
        <rFont val="Gotham-Medium"/>
      </rPr>
      <t xml:space="preserve">   </t>
    </r>
    <r>
      <rPr>
        <b/>
        <vertAlign val="superscript"/>
        <sz val="18"/>
        <color rgb="FF4077BA"/>
        <rFont val="Gotham-Medium"/>
      </rPr>
      <t>(1)</t>
    </r>
    <r>
      <rPr>
        <b/>
        <sz val="18"/>
        <color rgb="FF212B5C"/>
        <rFont val="Gotham-Medium"/>
      </rPr>
      <t xml:space="preserve"> </t>
    </r>
  </si>
  <si>
    <r>
      <t xml:space="preserve">Presión </t>
    </r>
    <r>
      <rPr>
        <b/>
        <sz val="30"/>
        <color rgb="FF4077BA"/>
        <rFont val="Gotham-Medium"/>
      </rPr>
      <t>fiscal</t>
    </r>
    <r>
      <rPr>
        <b/>
        <sz val="30"/>
        <color rgb="FF212B5C"/>
        <rFont val="Gotham-Medium"/>
      </rPr>
      <t xml:space="preserve"> </t>
    </r>
    <r>
      <rPr>
        <b/>
        <vertAlign val="superscript"/>
        <sz val="30"/>
        <color rgb="FF4077BA"/>
        <rFont val="Gotham-Medium"/>
      </rPr>
      <t>(1)</t>
    </r>
  </si>
  <si>
    <r>
      <rPr>
        <b/>
        <sz val="14"/>
        <color rgb="FF212B5C"/>
        <rFont val="Arial"/>
        <family val="2"/>
      </rPr>
      <t xml:space="preserve">                                           Presión Tributaria (P.T.) Gobierno Central</t>
    </r>
    <r>
      <rPr>
        <sz val="14"/>
        <color indexed="8"/>
        <rFont val="Arial"/>
        <family val="2"/>
      </rPr>
      <t xml:space="preserve"> </t>
    </r>
    <r>
      <rPr>
        <sz val="20"/>
        <color rgb="FF2CADE3"/>
        <rFont val="Arial"/>
        <family val="2"/>
      </rPr>
      <t>+</t>
    </r>
    <r>
      <rPr>
        <sz val="14"/>
        <color indexed="8"/>
        <rFont val="Arial"/>
        <family val="2"/>
      </rPr>
      <t xml:space="preserve"> </t>
    </r>
    <r>
      <rPr>
        <b/>
        <sz val="14"/>
        <color rgb="FF212B5C"/>
        <rFont val="Arial"/>
        <family val="2"/>
      </rPr>
      <t>P.T. Gobierno Subnacional</t>
    </r>
    <r>
      <rPr>
        <sz val="14"/>
        <color indexed="8"/>
        <rFont val="Arial"/>
        <family val="2"/>
      </rPr>
      <t xml:space="preserve"> </t>
    </r>
    <r>
      <rPr>
        <b/>
        <sz val="20"/>
        <color rgb="FF00B0F0"/>
        <rFont val="Arial"/>
        <family val="2"/>
      </rPr>
      <t>+</t>
    </r>
    <r>
      <rPr>
        <b/>
        <sz val="14"/>
        <color rgb="FF00B0F0"/>
        <rFont val="Arial"/>
        <family val="2"/>
      </rPr>
      <t xml:space="preserve"> </t>
    </r>
    <r>
      <rPr>
        <b/>
        <sz val="14"/>
        <color rgb="FF212B5C"/>
        <rFont val="Arial"/>
        <family val="2"/>
      </rPr>
      <t>Contribuciones a la Seguridad Social</t>
    </r>
  </si>
  <si>
    <r>
      <t xml:space="preserve">Fuente: </t>
    </r>
    <r>
      <rPr>
        <sz val="9"/>
        <color rgb="FF000000"/>
        <rFont val="Arial"/>
        <family val="2"/>
      </rPr>
      <t xml:space="preserve">OCDE; SRI, SENAE, BCE; BDE (Ecuador). </t>
    </r>
  </si>
  <si>
    <r>
      <rPr>
        <b/>
        <sz val="9"/>
        <color rgb="FF000000"/>
        <rFont val="Arial"/>
        <family val="2"/>
      </rPr>
      <t>(1)</t>
    </r>
    <r>
      <rPr>
        <sz val="9"/>
        <color rgb="FF000000"/>
        <rFont val="Arial"/>
        <family val="2"/>
      </rPr>
      <t xml:space="preserve"> La Presión Fiscal es la sumatoria de la recaudación de impuestos nacionales (internos y externos), más la recaudación de impuestos subnacionales y más las contribuciones a la seguridad social, expresada como porcentaje del PIB. Este indicador está compuesto por:
La Presión  Tributaria del Gobierno Central: impuestos nacionales, internos y externos, como porcentaje del PIB.
La Presión  Tributaria del Gobierno Subnacional: impuestos de gobiernos subnacionales, como porcentaje del PIB. 
Las  Contribuciones a la Seguridad Social:  aportaciones a la Seguridad Social, como porcentaje del PIB.</t>
    </r>
  </si>
  <si>
    <r>
      <t xml:space="preserve">Nota: </t>
    </r>
    <r>
      <rPr>
        <sz val="9"/>
        <color indexed="8"/>
        <rFont val="Arial"/>
        <family val="2"/>
      </rPr>
      <t>se excluye   Bolivia y Venezuela; porque incluyen ingresos provenientes de actividades hidrocarburíferas y mineras.</t>
    </r>
  </si>
  <si>
    <r>
      <t>Fuente de la información de los países de Europa:</t>
    </r>
    <r>
      <rPr>
        <sz val="9"/>
        <color indexed="8"/>
        <rFont val="Arial"/>
        <family val="2"/>
      </rPr>
      <t xml:space="preserve"> OECD
http://stats.oecd.org/Index.aspx
</t>
    </r>
  </si>
  <si>
    <r>
      <t xml:space="preserve">P.T. Central Interna </t>
    </r>
    <r>
      <rPr>
        <b/>
        <sz val="20"/>
        <color rgb="FF00B0F0"/>
        <rFont val="Arial"/>
        <family val="2"/>
      </rPr>
      <t>+</t>
    </r>
    <r>
      <rPr>
        <b/>
        <sz val="14"/>
        <color rgb="FF212B5C"/>
        <rFont val="Arial"/>
        <family val="2"/>
      </rPr>
      <t xml:space="preserve"> P.T. Central Externa</t>
    </r>
  </si>
  <si>
    <t xml:space="preserve">AMÉRICA </t>
  </si>
  <si>
    <r>
      <t xml:space="preserve">Fuente: </t>
    </r>
    <r>
      <rPr>
        <sz val="9"/>
        <color indexed="8"/>
        <rFont val="Arial"/>
        <family val="2"/>
      </rPr>
      <t>OCDE; SRI, SENAE, BCE; BDE (Ecuador).</t>
    </r>
    <r>
      <rPr>
        <b/>
        <sz val="9"/>
        <color indexed="8"/>
        <rFont val="Arial"/>
        <family val="2"/>
      </rPr>
      <t xml:space="preserve"> </t>
    </r>
  </si>
  <si>
    <r>
      <t>(1)</t>
    </r>
    <r>
      <rPr>
        <sz val="9"/>
        <color rgb="FF000000"/>
        <rFont val="Arial"/>
        <family val="2"/>
      </rPr>
      <t xml:space="preserve"> La Presión  Tributaria del Gobierno Central está constituida por los impuestos nacionales, internos y externos, como porcentaje del PIB.</t>
    </r>
  </si>
  <si>
    <r>
      <t xml:space="preserve">(1) </t>
    </r>
    <r>
      <rPr>
        <sz val="9"/>
        <color rgb="FF000000"/>
        <rFont val="Arial"/>
        <family val="2"/>
      </rPr>
      <t xml:space="preserve">La Presión  Tributaria del Gobierno Subnacional está constituida por los impuestos de gobiernos subnacionales como porcentaje del PIB. </t>
    </r>
  </si>
  <si>
    <r>
      <rPr>
        <b/>
        <sz val="18"/>
        <color rgb="FF212B5C"/>
        <rFont val="Gotham-Medium"/>
      </rPr>
      <t>Presión Tributaria Gobierno Subnacional</t>
    </r>
    <r>
      <rPr>
        <b/>
        <sz val="18"/>
        <color indexed="8"/>
        <rFont val="Calibri"/>
        <family val="2"/>
        <charset val="1"/>
      </rPr>
      <t xml:space="preserve"> </t>
    </r>
    <r>
      <rPr>
        <b/>
        <sz val="18"/>
        <color rgb="FF212B5C"/>
        <rFont val="Gotham-Medium"/>
      </rPr>
      <t xml:space="preserve">  </t>
    </r>
    <r>
      <rPr>
        <b/>
        <vertAlign val="superscript"/>
        <sz val="18"/>
        <color rgb="FF212B5C"/>
        <rFont val="Gotham-Medium"/>
      </rPr>
      <t>(1)</t>
    </r>
    <r>
      <rPr>
        <b/>
        <sz val="18"/>
        <color rgb="FF212B5C"/>
        <rFont val="Gotham-Medium"/>
      </rPr>
      <t xml:space="preserve"> </t>
    </r>
  </si>
  <si>
    <r>
      <t xml:space="preserve">Contribuciones a la Seguridad Social   </t>
    </r>
    <r>
      <rPr>
        <b/>
        <vertAlign val="superscript"/>
        <sz val="18"/>
        <color rgb="FF212B5C"/>
        <rFont val="Gotham-Medium"/>
      </rPr>
      <t xml:space="preserve">(1) </t>
    </r>
  </si>
  <si>
    <t>(%del PIB)</t>
  </si>
  <si>
    <r>
      <t>(1)</t>
    </r>
    <r>
      <rPr>
        <sz val="9"/>
        <color rgb="FF000000"/>
        <rFont val="Arial"/>
        <family val="2"/>
      </rPr>
      <t xml:space="preserve"> Las  Contribuciones a la Seguridad Social corresponden a las aportaciones a la Seguridad Social como porcentaje del PIB.</t>
    </r>
  </si>
  <si>
    <t>PAIS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</si>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</sst>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_ * #,##0.00_ ;_ * \-#,##0.00_ ;_ * &quot;-&quot;??_ ;_ @_ "/>
    <numFmt numFmtId="165" formatCode="_(&quot;$&quot;\ * #,##0.00_);_(&quot;$&quot;\ * \(#,##0.00\);_(&quot;$&quot;\ * &quot;-&quot;??_);_(@_)"/>
    <numFmt numFmtId="166" formatCode="_(* #,##0.00_);_(* \(#,##0.00\);_(* &quot;-&quot;??_);_(@_)"/>
    <numFmt numFmtId="167" formatCode="0.0"/>
    <numFmt numFmtId="168" formatCode="#,##0.0"/>
    <numFmt numFmtId="169" formatCode="#,##0.0_ ;\-#,##0.0\ "/>
    <numFmt numFmtId="170" formatCode="0.0%"/>
    <numFmt numFmtId="171" formatCode="_(* #,##0.0_);_(* \(#,##0.0\);_(* &quot;-&quot;??_);_(@_)"/>
    <numFmt numFmtId="172" formatCode="_(* #,##0.0_);_(* \(#,##0.0\);_(* &quot;-&quot;?_);_(@_)"/>
    <numFmt numFmtId="173" formatCode="_-* #,##0.00\ _€_-;\-* #,##0.00\ _€_-;_-* &quot;-&quot;??\ _€_-;_-@_-"/>
    <numFmt numFmtId="174" formatCode="_-* #,##0.00\ &quot;€&quot;_-;\-* #,##0.00\ &quot;€&quot;_-;_-* &quot;-&quot;??\ &quot;€&quot;_-;_-@_-"/>
  </numFmts>
  <fonts count="77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8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1"/>
      <name val="Calibri"/>
      <family val="2"/>
      <charset val="1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Calibri"/>
      <family val="2"/>
    </font>
    <font>
      <b/>
      <sz val="9"/>
      <name val="Calibri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12"/>
      <color rgb="FF333333"/>
      <name val="Arial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10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b/>
      <sz val="9"/>
      <color theme="0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name val="Arial"/>
      <family val="2"/>
    </font>
    <font>
      <b/>
      <sz val="11"/>
      <color theme="0"/>
      <name val="Arial"/>
      <family val="2"/>
    </font>
    <font>
      <b/>
      <sz val="12"/>
      <name val="Calibri"/>
      <family val="2"/>
      <scheme val="minor"/>
    </font>
    <font>
      <sz val="8"/>
      <color rgb="FF333333"/>
      <name val="Arial"/>
      <family val="2"/>
    </font>
    <font>
      <b/>
      <sz val="14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rgb="FF212B5C"/>
      <name val="Arial"/>
      <family val="2"/>
    </font>
    <font>
      <sz val="10"/>
      <color rgb="FF212B5C"/>
      <name val="Arial"/>
      <family val="2"/>
    </font>
    <font>
      <sz val="11"/>
      <color rgb="FF212B5C"/>
      <name val="Calibri"/>
      <family val="2"/>
      <charset val="1"/>
    </font>
    <font>
      <b/>
      <sz val="18"/>
      <color rgb="FF212B5C"/>
      <name val="Gotham-Medium"/>
    </font>
    <font>
      <b/>
      <vertAlign val="superscript"/>
      <sz val="18"/>
      <color rgb="FF212B5C"/>
      <name val="Gotham-Medium"/>
    </font>
    <font>
      <sz val="14"/>
      <color rgb="FF4FC1EB"/>
      <name val="Gotham-Medium"/>
    </font>
    <font>
      <sz val="11"/>
      <color indexed="8"/>
      <name val="Calibri"/>
      <family val="2"/>
    </font>
    <font>
      <b/>
      <sz val="11"/>
      <color rgb="FF212B5C"/>
      <name val="Calibri"/>
      <family val="2"/>
    </font>
    <font>
      <b/>
      <sz val="18"/>
      <color theme="1"/>
      <name val="Gotham-Medium"/>
    </font>
    <font>
      <b/>
      <sz val="22"/>
      <color rgb="FF212B5C"/>
      <name val="Gotham-Medium"/>
    </font>
    <font>
      <sz val="14"/>
      <color rgb="FF212B5C"/>
      <name val="Gotham-Medium"/>
    </font>
    <font>
      <b/>
      <vertAlign val="superscript"/>
      <sz val="18"/>
      <color rgb="FF4077BA"/>
      <name val="Gotham-Medium"/>
    </font>
    <font>
      <b/>
      <sz val="30"/>
      <color rgb="FF212B5C"/>
      <name val="Gotham-Medium"/>
    </font>
    <font>
      <b/>
      <sz val="30"/>
      <color rgb="FF4077BA"/>
      <name val="Gotham-Medium"/>
    </font>
    <font>
      <b/>
      <vertAlign val="superscript"/>
      <sz val="30"/>
      <color rgb="FF4077BA"/>
      <name val="Gotham-Medium"/>
    </font>
    <font>
      <sz val="11"/>
      <color indexed="8"/>
      <name val="Arial"/>
      <family val="2"/>
    </font>
    <font>
      <b/>
      <sz val="16"/>
      <color rgb="FF212B5C"/>
      <name val="Arial"/>
      <family val="2"/>
    </font>
    <font>
      <sz val="14"/>
      <color rgb="FF4077BA"/>
      <name val="Arial"/>
      <family val="2"/>
    </font>
    <font>
      <sz val="14"/>
      <color indexed="8"/>
      <name val="Arial"/>
      <family val="2"/>
    </font>
    <font>
      <b/>
      <sz val="14"/>
      <color rgb="FF212B5C"/>
      <name val="Arial"/>
      <family val="2"/>
    </font>
    <font>
      <sz val="20"/>
      <color rgb="FF2CADE3"/>
      <name val="Arial"/>
      <family val="2"/>
    </font>
    <font>
      <b/>
      <sz val="20"/>
      <color rgb="FF00B0F0"/>
      <name val="Arial"/>
      <family val="2"/>
    </font>
    <font>
      <b/>
      <sz val="14"/>
      <color rgb="FF00B0F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6"/>
      <color rgb="FF4077BA"/>
      <name val="Arial"/>
      <family val="2"/>
    </font>
    <font>
      <b/>
      <sz val="9"/>
      <color rgb="FF333333"/>
      <name val="Arial"/>
      <family val="2"/>
    </font>
    <font>
      <sz val="14"/>
      <color rgb="FF00B0F0"/>
      <name val="Gotham-Medium"/>
    </font>
    <font>
      <sz val="14"/>
      <color rgb="FF2CADE3"/>
      <name val="Gotham-Medium"/>
    </font>
    <font>
      <sz val="8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rgb="FF4E7BB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34"/>
      </patternFill>
    </fill>
    <fill>
      <patternFill patternType="solid">
        <fgColor rgb="FF2F78BB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8FBF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212B5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9EED3"/>
        <bgColor indexed="64"/>
      </patternFill>
    </fill>
    <fill>
      <patternFill patternType="solid">
        <fgColor rgb="FFF0B91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212B5C"/>
      </bottom>
      <diagonal/>
    </border>
    <border>
      <left/>
      <right/>
      <top style="thin">
        <color rgb="FF212B5C"/>
      </top>
      <bottom style="thin">
        <color rgb="FF212B5C"/>
      </bottom>
      <diagonal/>
    </border>
  </borders>
  <cellStyleXfs count="25">
    <xf numFmtId="0" fontId="0" fillId="0" borderId="0"/>
    <xf numFmtId="0" fontId="3" fillId="0" borderId="0"/>
    <xf numFmtId="0" fontId="20" fillId="0" borderId="0" applyNumberFormat="0" applyFill="0" applyBorder="0" applyAlignment="0" applyProtection="0">
      <alignment vertical="top"/>
      <protection locked="0"/>
    </xf>
    <xf numFmtId="166" fontId="2" fillId="0" borderId="0" applyFill="0" applyBorder="0" applyAlignment="0" applyProtection="0"/>
    <xf numFmtId="0" fontId="7" fillId="0" borderId="0" applyNumberFormat="0" applyFill="0" applyBorder="0" applyAlignment="0" applyProtection="0"/>
    <xf numFmtId="0" fontId="19" fillId="0" borderId="0"/>
    <xf numFmtId="9" fontId="2" fillId="0" borderId="0" applyFill="0" applyBorder="0" applyAlignment="0" applyProtection="0"/>
    <xf numFmtId="0" fontId="7" fillId="0" borderId="0" applyNumberFormat="0" applyFill="0" applyBorder="0" applyAlignment="0" applyProtection="0"/>
    <xf numFmtId="0" fontId="36" fillId="0" borderId="0"/>
    <xf numFmtId="9" fontId="2" fillId="0" borderId="0" applyFont="0" applyFill="0" applyBorder="0" applyAlignment="0" applyProtection="0"/>
    <xf numFmtId="0" fontId="15" fillId="0" borderId="0"/>
    <xf numFmtId="0" fontId="1" fillId="0" borderId="0"/>
    <xf numFmtId="165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42" fillId="0" borderId="0"/>
  </cellStyleXfs>
  <cellXfs count="239">
    <xf numFmtId="0" fontId="0" fillId="0" borderId="0" xfId="0"/>
    <xf numFmtId="0" fontId="3" fillId="0" borderId="0" xfId="1" applyFont="1"/>
    <xf numFmtId="167" fontId="3" fillId="0" borderId="0" xfId="1" applyNumberFormat="1" applyFont="1"/>
    <xf numFmtId="0" fontId="3" fillId="0" borderId="0" xfId="1" applyFont="1" applyAlignment="1">
      <alignment vertical="center"/>
    </xf>
    <xf numFmtId="167" fontId="3" fillId="0" borderId="0" xfId="1" applyNumberFormat="1" applyFont="1" applyAlignment="1">
      <alignment vertical="center"/>
    </xf>
    <xf numFmtId="167" fontId="6" fillId="0" borderId="0" xfId="1" applyNumberFormat="1" applyFont="1" applyAlignment="1">
      <alignment horizontal="right" vertical="center"/>
    </xf>
    <xf numFmtId="0" fontId="3" fillId="0" borderId="0" xfId="1" applyAlignment="1">
      <alignment vertical="center" wrapText="1"/>
    </xf>
    <xf numFmtId="0" fontId="3" fillId="0" borderId="0" xfId="1" applyFont="1" applyFill="1"/>
    <xf numFmtId="0" fontId="4" fillId="0" borderId="0" xfId="1" applyFont="1" applyFill="1" applyBorder="1" applyAlignment="1">
      <alignment horizontal="center"/>
    </xf>
    <xf numFmtId="0" fontId="0" fillId="0" borderId="0" xfId="0" applyAlignment="1">
      <alignment horizontal="right" wrapText="1"/>
    </xf>
    <xf numFmtId="0" fontId="0" fillId="0" borderId="1" xfId="0" applyBorder="1" applyAlignment="1">
      <alignment horizontal="right" wrapText="1"/>
    </xf>
    <xf numFmtId="0" fontId="9" fillId="0" borderId="0" xfId="0" applyFont="1" applyBorder="1" applyAlignment="1">
      <alignment wrapText="1"/>
    </xf>
    <xf numFmtId="167" fontId="0" fillId="0" borderId="1" xfId="0" applyNumberFormat="1" applyBorder="1" applyAlignment="1">
      <alignment horizontal="center" vertical="center"/>
    </xf>
    <xf numFmtId="0" fontId="0" fillId="0" borderId="1" xfId="0" applyBorder="1"/>
    <xf numFmtId="167" fontId="0" fillId="0" borderId="1" xfId="0" applyNumberFormat="1" applyBorder="1"/>
    <xf numFmtId="0" fontId="8" fillId="0" borderId="0" xfId="1" applyFont="1" applyFill="1"/>
    <xf numFmtId="167" fontId="0" fillId="0" borderId="0" xfId="0" applyNumberFormat="1"/>
    <xf numFmtId="167" fontId="0" fillId="3" borderId="1" xfId="0" applyNumberFormat="1" applyFill="1" applyBorder="1" applyAlignment="1">
      <alignment horizontal="right" wrapText="1"/>
    </xf>
    <xf numFmtId="167" fontId="0" fillId="0" borderId="1" xfId="0" applyNumberFormat="1" applyBorder="1" applyAlignment="1">
      <alignment horizontal="right" wrapText="1"/>
    </xf>
    <xf numFmtId="0" fontId="3" fillId="0" borderId="0" xfId="1" applyFill="1" applyBorder="1"/>
    <xf numFmtId="0" fontId="3" fillId="0" borderId="0" xfId="1" applyFont="1" applyBorder="1"/>
    <xf numFmtId="0" fontId="3" fillId="0" borderId="0" xfId="1" applyFont="1" applyFill="1" applyBorder="1"/>
    <xf numFmtId="0" fontId="3" fillId="0" borderId="0" xfId="1" applyBorder="1" applyAlignment="1">
      <alignment vertical="center" wrapText="1"/>
    </xf>
    <xf numFmtId="0" fontId="21" fillId="2" borderId="1" xfId="0" applyFont="1" applyFill="1" applyBorder="1" applyAlignment="1">
      <alignment horizontal="center" wrapText="1"/>
    </xf>
    <xf numFmtId="0" fontId="22" fillId="0" borderId="0" xfId="0" applyFont="1" applyAlignment="1">
      <alignment wrapText="1"/>
    </xf>
    <xf numFmtId="0" fontId="24" fillId="0" borderId="0" xfId="0" applyFont="1" applyAlignment="1">
      <alignment horizontal="left" readingOrder="1"/>
    </xf>
    <xf numFmtId="0" fontId="25" fillId="0" borderId="0" xfId="0" applyFont="1" applyAlignment="1">
      <alignment horizontal="left" readingOrder="1"/>
    </xf>
    <xf numFmtId="167" fontId="0" fillId="0" borderId="0" xfId="0" applyNumberFormat="1" applyFill="1" applyBorder="1" applyAlignment="1">
      <alignment horizontal="center" vertical="center"/>
    </xf>
    <xf numFmtId="167" fontId="0" fillId="3" borderId="0" xfId="0" applyNumberFormat="1" applyFill="1" applyAlignment="1">
      <alignment horizontal="right" wrapText="1"/>
    </xf>
    <xf numFmtId="167" fontId="0" fillId="0" borderId="0" xfId="0" applyNumberFormat="1" applyAlignment="1">
      <alignment horizontal="right" wrapText="1"/>
    </xf>
    <xf numFmtId="168" fontId="0" fillId="0" borderId="1" xfId="0" applyNumberFormat="1" applyBorder="1"/>
    <xf numFmtId="167" fontId="4" fillId="0" borderId="0" xfId="1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wrapText="1"/>
    </xf>
    <xf numFmtId="169" fontId="0" fillId="0" borderId="1" xfId="0" applyNumberFormat="1" applyBorder="1" applyAlignment="1">
      <alignment horizontal="center" wrapText="1"/>
    </xf>
    <xf numFmtId="169" fontId="0" fillId="0" borderId="1" xfId="0" applyNumberFormat="1" applyFill="1" applyBorder="1" applyAlignment="1">
      <alignment horizontal="center" wrapText="1"/>
    </xf>
    <xf numFmtId="0" fontId="26" fillId="0" borderId="0" xfId="0" applyFont="1" applyAlignment="1">
      <alignment vertical="center"/>
    </xf>
    <xf numFmtId="4" fontId="26" fillId="0" borderId="0" xfId="0" applyNumberFormat="1" applyFont="1" applyAlignment="1">
      <alignment vertical="center"/>
    </xf>
    <xf numFmtId="0" fontId="27" fillId="0" borderId="0" xfId="0" applyFont="1" applyBorder="1" applyAlignment="1">
      <alignment horizontal="center" vertical="center"/>
    </xf>
    <xf numFmtId="0" fontId="26" fillId="0" borderId="0" xfId="0" applyFont="1" applyFill="1" applyAlignment="1">
      <alignment vertical="center"/>
    </xf>
    <xf numFmtId="10" fontId="26" fillId="0" borderId="0" xfId="0" applyNumberFormat="1" applyFont="1" applyAlignment="1">
      <alignment vertical="center"/>
    </xf>
    <xf numFmtId="10" fontId="26" fillId="0" borderId="0" xfId="6" applyNumberFormat="1" applyFont="1" applyAlignment="1">
      <alignment vertical="center"/>
    </xf>
    <xf numFmtId="170" fontId="26" fillId="0" borderId="0" xfId="6" applyNumberFormat="1" applyFont="1" applyAlignment="1">
      <alignment vertical="center"/>
    </xf>
    <xf numFmtId="9" fontId="28" fillId="0" borderId="0" xfId="6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30" fillId="0" borderId="0" xfId="2" applyFont="1" applyAlignment="1" applyProtection="1">
      <alignment vertical="center"/>
    </xf>
    <xf numFmtId="0" fontId="24" fillId="0" borderId="0" xfId="0" applyFont="1" applyAlignment="1">
      <alignment wrapText="1" readingOrder="1"/>
    </xf>
    <xf numFmtId="167" fontId="0" fillId="0" borderId="1" xfId="0" applyNumberFormat="1" applyFill="1" applyBorder="1" applyAlignment="1">
      <alignment horizontal="center" vertical="center"/>
    </xf>
    <xf numFmtId="167" fontId="0" fillId="5" borderId="1" xfId="0" applyNumberFormat="1" applyFill="1" applyBorder="1" applyAlignment="1">
      <alignment horizontal="center" vertical="center"/>
    </xf>
    <xf numFmtId="167" fontId="0" fillId="6" borderId="1" xfId="0" applyNumberFormat="1" applyFill="1" applyBorder="1" applyAlignment="1">
      <alignment horizontal="center" vertical="center"/>
    </xf>
    <xf numFmtId="167" fontId="7" fillId="7" borderId="1" xfId="5" applyNumberFormat="1" applyFont="1" applyFill="1" applyBorder="1" applyAlignment="1">
      <alignment horizontal="center"/>
    </xf>
    <xf numFmtId="167" fontId="9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0" fillId="0" borderId="0" xfId="0" applyAlignment="1">
      <alignment horizontal="center" vertical="center"/>
    </xf>
    <xf numFmtId="0" fontId="14" fillId="8" borderId="0" xfId="0" applyFont="1" applyFill="1" applyAlignment="1"/>
    <xf numFmtId="0" fontId="31" fillId="9" borderId="0" xfId="0" applyFont="1" applyFill="1"/>
    <xf numFmtId="0" fontId="32" fillId="9" borderId="1" xfId="5" applyFont="1" applyFill="1" applyBorder="1" applyAlignment="1">
      <alignment horizontal="center" vertical="center"/>
    </xf>
    <xf numFmtId="0" fontId="15" fillId="0" borderId="1" xfId="5" applyFont="1" applyFill="1" applyBorder="1" applyAlignment="1">
      <alignment horizontal="left"/>
    </xf>
    <xf numFmtId="0" fontId="15" fillId="5" borderId="1" xfId="5" applyFont="1" applyFill="1" applyBorder="1" applyAlignment="1">
      <alignment horizontal="left"/>
    </xf>
    <xf numFmtId="0" fontId="15" fillId="10" borderId="1" xfId="5" applyFont="1" applyFill="1" applyBorder="1" applyAlignment="1">
      <alignment horizontal="left"/>
    </xf>
    <xf numFmtId="2" fontId="26" fillId="0" borderId="3" xfId="0" applyNumberFormat="1" applyFont="1" applyFill="1" applyBorder="1" applyAlignment="1">
      <alignment vertical="center"/>
    </xf>
    <xf numFmtId="167" fontId="0" fillId="10" borderId="1" xfId="0" applyNumberFormat="1" applyFill="1" applyBorder="1" applyAlignment="1">
      <alignment horizontal="center" vertical="center"/>
    </xf>
    <xf numFmtId="0" fontId="15" fillId="7" borderId="1" xfId="5" applyFont="1" applyFill="1" applyBorder="1" applyAlignment="1">
      <alignment horizontal="left"/>
    </xf>
    <xf numFmtId="0" fontId="16" fillId="0" borderId="4" xfId="5" applyFont="1" applyFill="1" applyBorder="1" applyAlignment="1">
      <alignment horizontal="center" vertical="center"/>
    </xf>
    <xf numFmtId="0" fontId="15" fillId="0" borderId="0" xfId="5" applyFont="1" applyFill="1" applyBorder="1" applyAlignment="1">
      <alignment horizontal="left"/>
    </xf>
    <xf numFmtId="167" fontId="0" fillId="0" borderId="1" xfId="0" quotePrefix="1" applyNumberFormat="1" applyBorder="1" applyAlignment="1">
      <alignment horizontal="center" vertical="center"/>
    </xf>
    <xf numFmtId="167" fontId="0" fillId="11" borderId="1" xfId="0" applyNumberFormat="1" applyFill="1" applyBorder="1" applyAlignment="1">
      <alignment horizontal="center" vertical="center"/>
    </xf>
    <xf numFmtId="167" fontId="0" fillId="4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7" fontId="7" fillId="7" borderId="1" xfId="5" applyNumberFormat="1" applyFont="1" applyFill="1" applyBorder="1" applyAlignment="1">
      <alignment horizontal="center" vertical="center"/>
    </xf>
    <xf numFmtId="167" fontId="7" fillId="6" borderId="1" xfId="5" applyNumberFormat="1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2" fontId="0" fillId="11" borderId="1" xfId="0" applyNumberFormat="1" applyFill="1" applyBorder="1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169" fontId="9" fillId="12" borderId="1" xfId="0" applyNumberFormat="1" applyFont="1" applyFill="1" applyBorder="1"/>
    <xf numFmtId="167" fontId="0" fillId="0" borderId="0" xfId="0" applyNumberForma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3" fillId="13" borderId="1" xfId="0" applyFont="1" applyFill="1" applyBorder="1"/>
    <xf numFmtId="0" fontId="33" fillId="13" borderId="1" xfId="0" applyFont="1" applyFill="1" applyBorder="1" applyAlignment="1">
      <alignment horizontal="center" vertical="center"/>
    </xf>
    <xf numFmtId="171" fontId="0" fillId="0" borderId="1" xfId="3" applyNumberFormat="1" applyFont="1" applyBorder="1"/>
    <xf numFmtId="172" fontId="0" fillId="0" borderId="0" xfId="0" applyNumberFormat="1" applyAlignment="1">
      <alignment horizontal="center" vertical="center"/>
    </xf>
    <xf numFmtId="0" fontId="9" fillId="0" borderId="0" xfId="0" applyFont="1" applyFill="1" applyBorder="1" applyAlignment="1">
      <alignment wrapText="1"/>
    </xf>
    <xf numFmtId="169" fontId="3" fillId="0" borderId="0" xfId="1" applyNumberFormat="1" applyFont="1"/>
    <xf numFmtId="3" fontId="0" fillId="0" borderId="0" xfId="0" applyNumberFormat="1" applyAlignment="1">
      <alignment horizontal="center" vertical="center"/>
    </xf>
    <xf numFmtId="169" fontId="0" fillId="0" borderId="0" xfId="0" applyNumberFormat="1"/>
    <xf numFmtId="2" fontId="0" fillId="0" borderId="0" xfId="0" applyNumberFormat="1"/>
    <xf numFmtId="0" fontId="0" fillId="14" borderId="0" xfId="0" applyFill="1"/>
    <xf numFmtId="167" fontId="0" fillId="14" borderId="0" xfId="0" applyNumberFormat="1" applyFill="1"/>
    <xf numFmtId="169" fontId="0" fillId="0" borderId="1" xfId="3" applyNumberFormat="1" applyFont="1" applyBorder="1"/>
    <xf numFmtId="167" fontId="0" fillId="0" borderId="1" xfId="3" applyNumberFormat="1" applyFont="1" applyBorder="1"/>
    <xf numFmtId="0" fontId="34" fillId="15" borderId="0" xfId="0" applyFont="1" applyFill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26" fillId="12" borderId="14" xfId="0" applyFont="1" applyFill="1" applyBorder="1" applyAlignment="1">
      <alignment vertical="center"/>
    </xf>
    <xf numFmtId="168" fontId="27" fillId="0" borderId="14" xfId="0" applyNumberFormat="1" applyFont="1" applyBorder="1" applyAlignment="1">
      <alignment vertical="center"/>
    </xf>
    <xf numFmtId="0" fontId="26" fillId="0" borderId="14" xfId="0" applyFont="1" applyFill="1" applyBorder="1" applyAlignment="1">
      <alignment horizontal="left" vertical="center"/>
    </xf>
    <xf numFmtId="168" fontId="27" fillId="0" borderId="14" xfId="0" applyNumberFormat="1" applyFont="1" applyFill="1" applyBorder="1" applyAlignment="1">
      <alignment vertical="center"/>
    </xf>
    <xf numFmtId="4" fontId="26" fillId="0" borderId="14" xfId="0" applyNumberFormat="1" applyFont="1" applyFill="1" applyBorder="1" applyAlignment="1">
      <alignment vertical="center" wrapText="1"/>
    </xf>
    <xf numFmtId="0" fontId="26" fillId="0" borderId="14" xfId="0" applyFont="1" applyFill="1" applyBorder="1" applyAlignment="1">
      <alignment vertical="center"/>
    </xf>
    <xf numFmtId="0" fontId="26" fillId="8" borderId="14" xfId="0" applyFont="1" applyFill="1" applyBorder="1" applyAlignment="1">
      <alignment horizontal="left" vertical="center"/>
    </xf>
    <xf numFmtId="168" fontId="27" fillId="8" borderId="14" xfId="0" applyNumberFormat="1" applyFont="1" applyFill="1" applyBorder="1" applyAlignment="1">
      <alignment vertical="center"/>
    </xf>
    <xf numFmtId="3" fontId="37" fillId="17" borderId="15" xfId="9" applyNumberFormat="1" applyFont="1" applyFill="1" applyBorder="1" applyAlignment="1">
      <alignment horizontal="right" vertical="center"/>
    </xf>
    <xf numFmtId="0" fontId="26" fillId="0" borderId="14" xfId="0" applyFont="1" applyBorder="1" applyAlignment="1">
      <alignment horizontal="left" vertical="center"/>
    </xf>
    <xf numFmtId="168" fontId="26" fillId="0" borderId="14" xfId="0" applyNumberFormat="1" applyFont="1" applyBorder="1" applyAlignment="1">
      <alignment vertical="center"/>
    </xf>
    <xf numFmtId="4" fontId="26" fillId="0" borderId="14" xfId="0" applyNumberFormat="1" applyFont="1" applyBorder="1" applyAlignment="1">
      <alignment vertical="center"/>
    </xf>
    <xf numFmtId="0" fontId="26" fillId="0" borderId="14" xfId="0" applyFont="1" applyBorder="1" applyAlignment="1">
      <alignment vertical="center"/>
    </xf>
    <xf numFmtId="168" fontId="26" fillId="0" borderId="14" xfId="0" applyNumberFormat="1" applyFont="1" applyFill="1" applyBorder="1" applyAlignment="1">
      <alignment vertical="center"/>
    </xf>
    <xf numFmtId="0" fontId="0" fillId="0" borderId="14" xfId="0" applyFill="1" applyBorder="1"/>
    <xf numFmtId="0" fontId="35" fillId="0" borderId="14" xfId="0" applyFont="1" applyFill="1" applyBorder="1" applyAlignment="1">
      <alignment horizontal="left" vertical="center"/>
    </xf>
    <xf numFmtId="168" fontId="35" fillId="0" borderId="14" xfId="0" applyNumberFormat="1" applyFont="1" applyFill="1" applyBorder="1" applyAlignment="1">
      <alignment vertical="center"/>
    </xf>
    <xf numFmtId="4" fontId="0" fillId="0" borderId="14" xfId="0" applyNumberFormat="1" applyBorder="1" applyAlignment="1">
      <alignment vertical="center"/>
    </xf>
    <xf numFmtId="167" fontId="26" fillId="0" borderId="14" xfId="0" applyNumberFormat="1" applyFont="1" applyBorder="1" applyAlignment="1">
      <alignment vertical="center"/>
    </xf>
    <xf numFmtId="167" fontId="26" fillId="0" borderId="14" xfId="0" applyNumberFormat="1" applyFont="1" applyFill="1" applyBorder="1" applyAlignment="1">
      <alignment vertical="center"/>
    </xf>
    <xf numFmtId="168" fontId="27" fillId="0" borderId="14" xfId="0" applyNumberFormat="1" applyFont="1" applyBorder="1" applyAlignment="1">
      <alignment horizontal="center" vertical="center"/>
    </xf>
    <xf numFmtId="0" fontId="34" fillId="18" borderId="14" xfId="0" applyFont="1" applyFill="1" applyBorder="1" applyAlignment="1">
      <alignment horizontal="center" vertical="center"/>
    </xf>
    <xf numFmtId="0" fontId="26" fillId="18" borderId="14" xfId="0" applyFont="1" applyFill="1" applyBorder="1" applyAlignment="1">
      <alignment vertical="center"/>
    </xf>
    <xf numFmtId="3" fontId="38" fillId="19" borderId="16" xfId="10" applyNumberFormat="1" applyFont="1" applyFill="1" applyBorder="1" applyAlignment="1" applyProtection="1">
      <alignment horizontal="right"/>
    </xf>
    <xf numFmtId="3" fontId="38" fillId="19" borderId="6" xfId="10" applyNumberFormat="1" applyFont="1" applyFill="1" applyBorder="1" applyAlignment="1" applyProtection="1">
      <alignment horizontal="right"/>
    </xf>
    <xf numFmtId="0" fontId="39" fillId="20" borderId="14" xfId="0" applyFont="1" applyFill="1" applyBorder="1" applyAlignment="1">
      <alignment horizontal="right" vertical="center"/>
    </xf>
    <xf numFmtId="0" fontId="39" fillId="21" borderId="14" xfId="0" applyFont="1" applyFill="1" applyBorder="1" applyAlignment="1">
      <alignment horizontal="right" vertical="center"/>
    </xf>
    <xf numFmtId="170" fontId="27" fillId="0" borderId="14" xfId="0" applyNumberFormat="1" applyFont="1" applyBorder="1" applyAlignment="1">
      <alignment vertical="center"/>
    </xf>
    <xf numFmtId="170" fontId="27" fillId="22" borderId="14" xfId="0" applyNumberFormat="1" applyFont="1" applyFill="1" applyBorder="1" applyAlignment="1">
      <alignment vertical="center"/>
    </xf>
    <xf numFmtId="170" fontId="26" fillId="8" borderId="14" xfId="0" applyNumberFormat="1" applyFont="1" applyFill="1" applyBorder="1" applyAlignment="1">
      <alignment vertical="center"/>
    </xf>
    <xf numFmtId="170" fontId="26" fillId="8" borderId="14" xfId="6" applyNumberFormat="1" applyFont="1" applyFill="1" applyBorder="1" applyAlignment="1">
      <alignment vertical="center"/>
    </xf>
    <xf numFmtId="170" fontId="26" fillId="0" borderId="14" xfId="0" applyNumberFormat="1" applyFont="1" applyBorder="1" applyAlignment="1">
      <alignment vertical="center"/>
    </xf>
    <xf numFmtId="170" fontId="27" fillId="0" borderId="14" xfId="6" applyNumberFormat="1" applyFont="1" applyBorder="1" applyAlignment="1">
      <alignment vertical="center"/>
    </xf>
    <xf numFmtId="10" fontId="27" fillId="0" borderId="14" xfId="6" applyNumberFormat="1" applyFont="1" applyBorder="1" applyAlignment="1">
      <alignment vertical="center"/>
    </xf>
    <xf numFmtId="0" fontId="38" fillId="23" borderId="14" xfId="0" applyFont="1" applyFill="1" applyBorder="1" applyAlignment="1">
      <alignment vertical="center"/>
    </xf>
    <xf numFmtId="170" fontId="40" fillId="23" borderId="14" xfId="0" applyNumberFormat="1" applyFont="1" applyFill="1" applyBorder="1" applyAlignment="1">
      <alignment vertical="center"/>
    </xf>
    <xf numFmtId="168" fontId="34" fillId="0" borderId="14" xfId="0" applyNumberFormat="1" applyFont="1" applyBorder="1" applyAlignment="1">
      <alignment vertical="center"/>
    </xf>
    <xf numFmtId="10" fontId="27" fillId="22" borderId="14" xfId="0" applyNumberFormat="1" applyFont="1" applyFill="1" applyBorder="1" applyAlignment="1">
      <alignment vertical="center"/>
    </xf>
    <xf numFmtId="3" fontId="37" fillId="24" borderId="17" xfId="9" applyNumberFormat="1" applyFont="1" applyFill="1" applyBorder="1" applyAlignment="1">
      <alignment horizontal="right" vertical="center"/>
    </xf>
    <xf numFmtId="2" fontId="41" fillId="0" borderId="0" xfId="0" applyNumberFormat="1" applyFont="1"/>
    <xf numFmtId="0" fontId="0" fillId="0" borderId="0" xfId="0" applyAlignment="1">
      <alignment wrapText="1"/>
    </xf>
    <xf numFmtId="0" fontId="23" fillId="3" borderId="0" xfId="0" applyFont="1" applyFill="1" applyAlignment="1">
      <alignment horizontal="left" wrapText="1"/>
    </xf>
    <xf numFmtId="0" fontId="0" fillId="0" borderId="0" xfId="0" applyFill="1"/>
    <xf numFmtId="0" fontId="0" fillId="25" borderId="0" xfId="0" applyFill="1"/>
    <xf numFmtId="167" fontId="3" fillId="0" borderId="0" xfId="1" applyNumberFormat="1" applyFont="1" applyBorder="1"/>
    <xf numFmtId="0" fontId="5" fillId="0" borderId="0" xfId="1" applyFont="1" applyBorder="1" applyAlignment="1">
      <alignment vertical="center"/>
    </xf>
    <xf numFmtId="169" fontId="5" fillId="0" borderId="0" xfId="1" applyNumberFormat="1" applyFont="1" applyBorder="1" applyAlignment="1">
      <alignment vertical="center"/>
    </xf>
    <xf numFmtId="0" fontId="21" fillId="25" borderId="0" xfId="0" applyFont="1" applyFill="1" applyBorder="1" applyAlignment="1">
      <alignment horizontal="center" wrapText="1"/>
    </xf>
    <xf numFmtId="0" fontId="44" fillId="0" borderId="18" xfId="0" applyFont="1" applyFill="1" applyBorder="1" applyAlignment="1">
      <alignment wrapText="1"/>
    </xf>
    <xf numFmtId="0" fontId="44" fillId="0" borderId="19" xfId="0" applyFont="1" applyFill="1" applyBorder="1" applyAlignment="1">
      <alignment wrapText="1"/>
    </xf>
    <xf numFmtId="0" fontId="46" fillId="0" borderId="0" xfId="1" applyFont="1" applyFill="1" applyBorder="1"/>
    <xf numFmtId="167" fontId="0" fillId="0" borderId="18" xfId="0" applyNumberFormat="1" applyFill="1" applyBorder="1" applyAlignment="1">
      <alignment horizontal="center" vertical="center"/>
    </xf>
    <xf numFmtId="167" fontId="0" fillId="0" borderId="19" xfId="0" applyNumberFormat="1" applyFill="1" applyBorder="1" applyAlignment="1">
      <alignment horizontal="center" vertical="center"/>
    </xf>
    <xf numFmtId="167" fontId="0" fillId="0" borderId="19" xfId="0" applyNumberFormat="1" applyBorder="1" applyAlignment="1">
      <alignment horizontal="center" vertical="center"/>
    </xf>
    <xf numFmtId="169" fontId="43" fillId="0" borderId="18" xfId="0" applyNumberFormat="1" applyFont="1" applyFill="1" applyBorder="1" applyAlignment="1">
      <alignment horizontal="center" wrapText="1"/>
    </xf>
    <xf numFmtId="169" fontId="43" fillId="0" borderId="19" xfId="0" applyNumberFormat="1" applyFont="1" applyFill="1" applyBorder="1" applyAlignment="1">
      <alignment horizontal="center" wrapText="1"/>
    </xf>
    <xf numFmtId="169" fontId="43" fillId="0" borderId="19" xfId="0" applyNumberFormat="1" applyFont="1" applyBorder="1" applyAlignment="1">
      <alignment horizontal="center" wrapText="1"/>
    </xf>
    <xf numFmtId="169" fontId="43" fillId="0" borderId="18" xfId="0" applyNumberFormat="1" applyFont="1" applyBorder="1" applyAlignment="1">
      <alignment horizontal="center" wrapText="1"/>
    </xf>
    <xf numFmtId="0" fontId="44" fillId="0" borderId="18" xfId="0" applyFont="1" applyBorder="1" applyAlignment="1">
      <alignment wrapText="1"/>
    </xf>
    <xf numFmtId="0" fontId="44" fillId="0" borderId="19" xfId="0" applyFont="1" applyBorder="1" applyAlignment="1">
      <alignment wrapText="1"/>
    </xf>
    <xf numFmtId="0" fontId="44" fillId="0" borderId="0" xfId="0" applyFont="1" applyBorder="1" applyAlignment="1">
      <alignment wrapText="1"/>
    </xf>
    <xf numFmtId="0" fontId="50" fillId="0" borderId="0" xfId="1" applyFont="1"/>
    <xf numFmtId="0" fontId="3" fillId="26" borderId="0" xfId="1" applyFont="1" applyFill="1"/>
    <xf numFmtId="0" fontId="52" fillId="0" borderId="0" xfId="0" applyFont="1" applyFill="1" applyAlignment="1"/>
    <xf numFmtId="167" fontId="3" fillId="0" borderId="0" xfId="1" applyNumberFormat="1" applyFont="1" applyFill="1"/>
    <xf numFmtId="0" fontId="44" fillId="28" borderId="0" xfId="0" applyFont="1" applyFill="1" applyBorder="1" applyAlignment="1">
      <alignment wrapText="1"/>
    </xf>
    <xf numFmtId="167" fontId="44" fillId="28" borderId="0" xfId="0" applyNumberFormat="1" applyFont="1" applyFill="1" applyBorder="1" applyAlignment="1">
      <alignment horizontal="center" vertical="center"/>
    </xf>
    <xf numFmtId="0" fontId="59" fillId="27" borderId="0" xfId="1" applyFont="1" applyFill="1"/>
    <xf numFmtId="0" fontId="60" fillId="27" borderId="0" xfId="1" applyFont="1" applyFill="1"/>
    <xf numFmtId="0" fontId="61" fillId="27" borderId="0" xfId="1" applyFont="1" applyFill="1"/>
    <xf numFmtId="167" fontId="61" fillId="27" borderId="0" xfId="1" applyNumberFormat="1" applyFont="1" applyFill="1"/>
    <xf numFmtId="167" fontId="59" fillId="27" borderId="0" xfId="1" applyNumberFormat="1" applyFont="1" applyFill="1"/>
    <xf numFmtId="0" fontId="59" fillId="27" borderId="0" xfId="1" applyFont="1" applyFill="1" applyBorder="1"/>
    <xf numFmtId="0" fontId="67" fillId="0" borderId="0" xfId="0" applyFont="1" applyAlignment="1">
      <alignment horizontal="left" readingOrder="1"/>
    </xf>
    <xf numFmtId="167" fontId="69" fillId="0" borderId="0" xfId="0" applyNumberFormat="1" applyFont="1" applyBorder="1" applyAlignment="1">
      <alignment horizontal="center" vertical="center"/>
    </xf>
    <xf numFmtId="167" fontId="69" fillId="0" borderId="0" xfId="0" applyNumberFormat="1" applyFont="1" applyFill="1" applyBorder="1" applyAlignment="1">
      <alignment horizontal="center" vertical="center"/>
    </xf>
    <xf numFmtId="167" fontId="70" fillId="0" borderId="0" xfId="1" applyNumberFormat="1" applyFont="1" applyFill="1" applyBorder="1"/>
    <xf numFmtId="0" fontId="70" fillId="0" borderId="0" xfId="1" applyFont="1" applyFill="1"/>
    <xf numFmtId="0" fontId="70" fillId="0" borderId="0" xfId="1" applyFont="1" applyFill="1" applyBorder="1"/>
    <xf numFmtId="0" fontId="59" fillId="0" borderId="0" xfId="1" applyFont="1"/>
    <xf numFmtId="167" fontId="69" fillId="16" borderId="0" xfId="0" applyNumberFormat="1" applyFont="1" applyFill="1" applyBorder="1" applyAlignment="1">
      <alignment horizontal="center" vertical="center"/>
    </xf>
    <xf numFmtId="167" fontId="70" fillId="0" borderId="0" xfId="1" applyNumberFormat="1" applyFont="1"/>
    <xf numFmtId="0" fontId="70" fillId="0" borderId="0" xfId="1" applyFont="1"/>
    <xf numFmtId="0" fontId="68" fillId="0" borderId="0" xfId="0" applyFont="1" applyAlignment="1">
      <alignment wrapText="1" readingOrder="1"/>
    </xf>
    <xf numFmtId="0" fontId="73" fillId="3" borderId="0" xfId="0" applyFont="1" applyFill="1" applyAlignment="1">
      <alignment horizontal="left" wrapText="1"/>
    </xf>
    <xf numFmtId="0" fontId="21" fillId="25" borderId="0" xfId="0" applyFont="1" applyFill="1" applyBorder="1" applyAlignment="1">
      <alignment wrapText="1"/>
    </xf>
    <xf numFmtId="0" fontId="59" fillId="26" borderId="0" xfId="1" applyFont="1" applyFill="1"/>
    <xf numFmtId="0" fontId="72" fillId="26" borderId="0" xfId="1" applyFont="1" applyFill="1"/>
    <xf numFmtId="0" fontId="44" fillId="0" borderId="0" xfId="0" applyFont="1" applyFill="1" applyBorder="1" applyAlignment="1">
      <alignment wrapText="1"/>
    </xf>
    <xf numFmtId="167" fontId="45" fillId="0" borderId="19" xfId="0" applyNumberFormat="1" applyFont="1" applyFill="1" applyBorder="1" applyAlignment="1">
      <alignment horizontal="center" vertical="center"/>
    </xf>
    <xf numFmtId="0" fontId="44" fillId="26" borderId="0" xfId="0" applyFont="1" applyFill="1" applyBorder="1" applyAlignment="1">
      <alignment wrapText="1"/>
    </xf>
    <xf numFmtId="167" fontId="44" fillId="26" borderId="0" xfId="0" applyNumberFormat="1" applyFont="1" applyFill="1" applyBorder="1" applyAlignment="1">
      <alignment horizontal="center" vertical="center"/>
    </xf>
    <xf numFmtId="0" fontId="51" fillId="26" borderId="0" xfId="1" applyFont="1" applyFill="1" applyBorder="1" applyAlignment="1">
      <alignment horizontal="center"/>
    </xf>
    <xf numFmtId="167" fontId="0" fillId="0" borderId="18" xfId="0" applyNumberFormat="1" applyBorder="1" applyAlignment="1">
      <alignment horizontal="center" wrapText="1"/>
    </xf>
    <xf numFmtId="167" fontId="0" fillId="0" borderId="19" xfId="0" applyNumberFormat="1" applyBorder="1" applyAlignment="1">
      <alignment horizontal="center" wrapText="1"/>
    </xf>
    <xf numFmtId="2" fontId="51" fillId="26" borderId="0" xfId="1" applyNumberFormat="1" applyFont="1" applyFill="1" applyBorder="1" applyAlignment="1">
      <alignment horizontal="center"/>
    </xf>
    <xf numFmtId="167" fontId="0" fillId="3" borderId="18" xfId="0" applyNumberFormat="1" applyFill="1" applyBorder="1" applyAlignment="1">
      <alignment horizontal="center" wrapText="1"/>
    </xf>
    <xf numFmtId="167" fontId="0" fillId="3" borderId="19" xfId="0" applyNumberFormat="1" applyFill="1" applyBorder="1" applyAlignment="1">
      <alignment horizontal="center" wrapText="1"/>
    </xf>
    <xf numFmtId="0" fontId="75" fillId="0" borderId="0" xfId="1" applyFont="1"/>
    <xf numFmtId="167" fontId="0" fillId="0" borderId="0" xfId="0" applyNumberFormat="1" applyFill="1" applyBorder="1" applyAlignment="1">
      <alignment horizontal="center" wrapText="1"/>
    </xf>
    <xf numFmtId="0" fontId="24" fillId="0" borderId="0" xfId="0" applyFont="1" applyFill="1" applyBorder="1" applyAlignment="1">
      <alignment wrapText="1" readingOrder="1"/>
    </xf>
    <xf numFmtId="167" fontId="44" fillId="26" borderId="0" xfId="0" applyNumberFormat="1" applyFont="1" applyFill="1" applyBorder="1" applyAlignment="1">
      <alignment horizontal="center" wrapText="1"/>
    </xf>
    <xf numFmtId="167" fontId="51" fillId="26" borderId="0" xfId="1" applyNumberFormat="1" applyFont="1" applyFill="1" applyBorder="1" applyAlignment="1">
      <alignment horizontal="center"/>
    </xf>
    <xf numFmtId="0" fontId="9" fillId="0" borderId="18" xfId="0" applyFont="1" applyFill="1" applyBorder="1" applyAlignment="1">
      <alignment wrapText="1"/>
    </xf>
    <xf numFmtId="167" fontId="0" fillId="0" borderId="18" xfId="0" applyNumberFormat="1" applyFill="1" applyBorder="1" applyAlignment="1">
      <alignment horizontal="center" wrapText="1"/>
    </xf>
    <xf numFmtId="0" fontId="9" fillId="0" borderId="19" xfId="0" applyFont="1" applyFill="1" applyBorder="1" applyAlignment="1">
      <alignment wrapText="1"/>
    </xf>
    <xf numFmtId="167" fontId="0" fillId="0" borderId="19" xfId="0" applyNumberFormat="1" applyFill="1" applyBorder="1" applyAlignment="1">
      <alignment horizontal="center" wrapText="1"/>
    </xf>
    <xf numFmtId="0" fontId="9" fillId="0" borderId="18" xfId="0" applyFont="1" applyBorder="1" applyAlignment="1">
      <alignment wrapText="1"/>
    </xf>
    <xf numFmtId="169" fontId="0" fillId="0" borderId="18" xfId="0" applyNumberFormat="1" applyBorder="1" applyAlignment="1">
      <alignment horizontal="center" wrapText="1"/>
    </xf>
    <xf numFmtId="0" fontId="9" fillId="0" borderId="19" xfId="0" applyFont="1" applyBorder="1" applyAlignment="1">
      <alignment wrapText="1"/>
    </xf>
    <xf numFmtId="169" fontId="0" fillId="0" borderId="19" xfId="0" applyNumberFormat="1" applyBorder="1" applyAlignment="1">
      <alignment horizontal="center" wrapText="1"/>
    </xf>
    <xf numFmtId="0" fontId="3" fillId="0" borderId="0" xfId="1" applyFont="1" applyAlignment="1">
      <alignment horizontal="center"/>
    </xf>
    <xf numFmtId="0" fontId="54" fillId="0" borderId="0" xfId="1" applyFont="1" applyFill="1" applyAlignment="1">
      <alignment horizontal="center" vertical="center"/>
    </xf>
    <xf numFmtId="0" fontId="71" fillId="0" borderId="0" xfId="1" applyFont="1" applyBorder="1" applyAlignment="1">
      <alignment horizontal="left" vertical="center" wrapText="1"/>
    </xf>
    <xf numFmtId="0" fontId="71" fillId="0" borderId="0" xfId="1" applyFont="1" applyBorder="1" applyAlignment="1">
      <alignment horizontal="left" vertical="center"/>
    </xf>
    <xf numFmtId="0" fontId="63" fillId="0" borderId="0" xfId="0" applyFont="1" applyAlignment="1">
      <alignment wrapText="1"/>
    </xf>
    <xf numFmtId="0" fontId="24" fillId="0" borderId="0" xfId="0" applyFont="1" applyAlignment="1">
      <alignment horizontal="left" wrapText="1" readingOrder="1"/>
    </xf>
    <xf numFmtId="0" fontId="56" fillId="0" borderId="0" xfId="1" applyFont="1" applyFill="1" applyBorder="1" applyAlignment="1">
      <alignment horizontal="center"/>
    </xf>
    <xf numFmtId="0" fontId="68" fillId="0" borderId="0" xfId="0" applyFont="1" applyAlignment="1">
      <alignment horizontal="left" wrapText="1" readingOrder="1"/>
    </xf>
    <xf numFmtId="0" fontId="62" fillId="27" borderId="0" xfId="1" applyFont="1" applyFill="1" applyAlignment="1">
      <alignment horizontal="left" vertical="center"/>
    </xf>
    <xf numFmtId="0" fontId="52" fillId="0" borderId="0" xfId="0" applyFont="1" applyFill="1" applyAlignment="1">
      <alignment horizontal="center"/>
    </xf>
    <xf numFmtId="0" fontId="49" fillId="0" borderId="0" xfId="1" applyFont="1" applyAlignment="1">
      <alignment horizontal="center"/>
    </xf>
    <xf numFmtId="0" fontId="63" fillId="26" borderId="0" xfId="1" applyFont="1" applyFill="1" applyAlignment="1">
      <alignment horizontal="center"/>
    </xf>
    <xf numFmtId="0" fontId="67" fillId="0" borderId="0" xfId="0" applyFont="1" applyAlignment="1">
      <alignment horizontal="left" wrapText="1" readingOrder="1"/>
    </xf>
    <xf numFmtId="167" fontId="5" fillId="0" borderId="0" xfId="1" applyNumberFormat="1" applyFont="1" applyAlignment="1">
      <alignment horizontal="right" vertical="center"/>
    </xf>
    <xf numFmtId="0" fontId="5" fillId="0" borderId="0" xfId="1" applyFont="1" applyBorder="1" applyAlignment="1">
      <alignment horizontal="right" vertical="center" wrapText="1"/>
    </xf>
    <xf numFmtId="0" fontId="63" fillId="3" borderId="0" xfId="0" applyFont="1" applyFill="1" applyBorder="1" applyAlignment="1">
      <alignment horizontal="left" wrapText="1"/>
    </xf>
    <xf numFmtId="0" fontId="63" fillId="3" borderId="0" xfId="0" applyFont="1" applyFill="1" applyAlignment="1">
      <alignment horizontal="left" wrapText="1"/>
    </xf>
    <xf numFmtId="0" fontId="4" fillId="0" borderId="0" xfId="1" applyFont="1" applyFill="1" applyBorder="1" applyAlignment="1">
      <alignment horizontal="center"/>
    </xf>
    <xf numFmtId="0" fontId="74" fillId="0" borderId="0" xfId="1" applyFont="1" applyAlignment="1">
      <alignment horizontal="center"/>
    </xf>
    <xf numFmtId="0" fontId="22" fillId="3" borderId="0" xfId="0" applyFont="1" applyFill="1" applyAlignment="1">
      <alignment wrapText="1"/>
    </xf>
    <xf numFmtId="0" fontId="47" fillId="0" borderId="0" xfId="1" applyFont="1" applyFill="1" applyBorder="1" applyAlignment="1">
      <alignment horizontal="center"/>
    </xf>
    <xf numFmtId="0" fontId="34" fillId="15" borderId="13" xfId="0" applyFont="1" applyFill="1" applyBorder="1" applyAlignment="1">
      <alignment horizontal="center" vertical="center"/>
    </xf>
    <xf numFmtId="0" fontId="34" fillId="15" borderId="0" xfId="0" applyFont="1" applyFill="1" applyBorder="1" applyAlignment="1">
      <alignment horizontal="center" vertical="center"/>
    </xf>
    <xf numFmtId="0" fontId="34" fillId="18" borderId="14" xfId="0" applyFont="1" applyFill="1" applyBorder="1" applyAlignment="1">
      <alignment horizontal="right" vertical="center"/>
    </xf>
    <xf numFmtId="0" fontId="14" fillId="8" borderId="0" xfId="0" applyFont="1" applyFill="1" applyAlignment="1">
      <alignment horizontal="center"/>
    </xf>
    <xf numFmtId="167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3" fillId="0" borderId="7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0" fillId="0" borderId="0" xfId="0" applyAlignment="1">
      <alignment wrapText="1"/>
    </xf>
  </cellXfs>
  <cellStyles count="25">
    <cellStyle name="ANCLAS,REZONES Y SUS PARTES,DE FUNDICION,DE HIERRO O DE ACERO" xfId="7" xr:uid="{00000000-0005-0000-0000-000000000000}"/>
    <cellStyle name="Excel Built-in Normal" xfId="1" xr:uid="{00000000-0005-0000-0000-000001000000}"/>
    <cellStyle name="Hipervínculo" xfId="2" builtinId="8"/>
    <cellStyle name="Millares" xfId="3" builtinId="3"/>
    <cellStyle name="Millares 2" xfId="18" xr:uid="{00000000-0005-0000-0000-000004000000}"/>
    <cellStyle name="Millares 2 3" xfId="15" xr:uid="{00000000-0005-0000-0000-000005000000}"/>
    <cellStyle name="Millares 2 52" xfId="17" xr:uid="{00000000-0005-0000-0000-000006000000}"/>
    <cellStyle name="Millares 2 53" xfId="20" xr:uid="{00000000-0005-0000-0000-000007000000}"/>
    <cellStyle name="Millares 3" xfId="16" xr:uid="{00000000-0005-0000-0000-000008000000}"/>
    <cellStyle name="Millares 8" xfId="14" xr:uid="{00000000-0005-0000-0000-000009000000}"/>
    <cellStyle name="Moneda 2" xfId="19" xr:uid="{00000000-0005-0000-0000-00000A000000}"/>
    <cellStyle name="Moneda 3" xfId="12" xr:uid="{00000000-0005-0000-0000-00000B000000}"/>
    <cellStyle name="Normal" xfId="0" builtinId="0"/>
    <cellStyle name="Normal 2" xfId="8" xr:uid="{00000000-0005-0000-0000-00000D000000}"/>
    <cellStyle name="Normal 2 2" xfId="13" xr:uid="{00000000-0005-0000-0000-00000E000000}"/>
    <cellStyle name="Normal 2 2 2 2" xfId="21" xr:uid="{00000000-0005-0000-0000-00000F000000}"/>
    <cellStyle name="Normal 2 4 3" xfId="4" xr:uid="{00000000-0005-0000-0000-000010000000}"/>
    <cellStyle name="Normal 3" xfId="11" xr:uid="{00000000-0005-0000-0000-000011000000}"/>
    <cellStyle name="Normal 4" xfId="24" xr:uid="{00000000-0005-0000-0000-000012000000}"/>
    <cellStyle name="Normal 5" xfId="22" xr:uid="{00000000-0005-0000-0000-000013000000}"/>
    <cellStyle name="Normal 5 17" xfId="5" xr:uid="{00000000-0005-0000-0000-000014000000}"/>
    <cellStyle name="Normal 5 2" xfId="23" xr:uid="{00000000-0005-0000-0000-000015000000}"/>
    <cellStyle name="Normal_CTNB971b" xfId="10" xr:uid="{00000000-0005-0000-0000-000016000000}"/>
    <cellStyle name="Porcentaje" xfId="6" builtinId="5"/>
    <cellStyle name="Porcentual 2" xfId="9" xr:uid="{00000000-0005-0000-0000-00001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77933C"/>
      <rgbColor rgb="00800080"/>
      <rgbColor rgb="00008080"/>
      <rgbColor rgb="00C0C0C0"/>
      <rgbColor rgb="00808080"/>
      <rgbColor rgb="009999FF"/>
      <rgbColor rgb="00993366"/>
      <rgbColor rgb="00FFFF66"/>
      <rgbColor rgb="00CCFFFF"/>
      <rgbColor rgb="00660066"/>
      <rgbColor rgb="00FF8080"/>
      <rgbColor rgb="000066CC"/>
      <rgbColor rgb="00C6D9F1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95B3D7"/>
      <rgbColor rgb="00FF99CC"/>
      <rgbColor rgb="00CC99FF"/>
      <rgbColor rgb="00FAC090"/>
      <rgbColor rgb="003366FF"/>
      <rgbColor rgb="0033CCCC"/>
      <rgbColor rgb="0099CC00"/>
      <rgbColor rgb="00FFC000"/>
      <rgbColor rgb="00FF9900"/>
      <rgbColor rgb="00FF6600"/>
      <rgbColor rgb="00666699"/>
      <rgbColor rgb="00969696"/>
      <rgbColor rgb="00003366"/>
      <rgbColor rgb="003397CC"/>
      <rgbColor rgb="00003300"/>
      <rgbColor rgb="00333300"/>
      <rgbColor rgb="00993300"/>
      <rgbColor rgb="00993366"/>
      <rgbColor rgb="00333399"/>
      <rgbColor rgb="004F6228"/>
    </indexedColors>
    <mruColors>
      <color rgb="FF212B5C"/>
      <color rgb="FF2CADE3"/>
      <color rgb="FFF0B91C"/>
      <color rgb="FFF9EED3"/>
      <color rgb="FFFECE58"/>
      <color rgb="FFEDE4CE"/>
      <color rgb="FF4077BA"/>
      <color rgb="FF4FC1EB"/>
      <color rgb="FF0E45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1018818726090605E-2"/>
          <c:y val="5.1400554097404488E-2"/>
          <c:w val="0.80181095010182568"/>
          <c:h val="0.52993525918707363"/>
        </c:manualLayout>
      </c:layout>
      <c:barChart>
        <c:barDir val="col"/>
        <c:grouping val="stacked"/>
        <c:varyColors val="0"/>
        <c:ser>
          <c:idx val="1"/>
          <c:order val="1"/>
          <c:tx>
            <c:strRef>
              <c:f>'composicion europa'!$D$6</c:f>
              <c:strCache>
                <c:ptCount val="1"/>
                <c:pt idx="0">
                  <c:v>Presión Central 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'composicion europa'!$B$7:$B$55</c:f>
              <c:strCache>
                <c:ptCount val="49"/>
                <c:pt idx="0">
                  <c:v>Dinamarca </c:v>
                </c:pt>
                <c:pt idx="1">
                  <c:v>Suecia </c:v>
                </c:pt>
                <c:pt idx="2">
                  <c:v>Nueva Zelanda </c:v>
                </c:pt>
                <c:pt idx="3">
                  <c:v>Bélgica </c:v>
                </c:pt>
                <c:pt idx="4">
                  <c:v>Francia </c:v>
                </c:pt>
                <c:pt idx="5">
                  <c:v>Austria </c:v>
                </c:pt>
                <c:pt idx="6">
                  <c:v>Finlandia </c:v>
                </c:pt>
                <c:pt idx="7">
                  <c:v>Italia </c:v>
                </c:pt>
                <c:pt idx="8">
                  <c:v>Eslovenia </c:v>
                </c:pt>
                <c:pt idx="9">
                  <c:v>Hungría </c:v>
                </c:pt>
                <c:pt idx="10">
                  <c:v>Luxemburgo </c:v>
                </c:pt>
                <c:pt idx="11">
                  <c:v>Irlanda </c:v>
                </c:pt>
                <c:pt idx="12">
                  <c:v>República Checa </c:v>
                </c:pt>
                <c:pt idx="13">
                  <c:v>Noruega </c:v>
                </c:pt>
                <c:pt idx="14">
                  <c:v>España </c:v>
                </c:pt>
                <c:pt idx="15">
                  <c:v>Alemania </c:v>
                </c:pt>
                <c:pt idx="16">
                  <c:v>Reino Unido</c:v>
                </c:pt>
                <c:pt idx="17">
                  <c:v>República Eslovaca </c:v>
                </c:pt>
                <c:pt idx="18">
                  <c:v>Estonia </c:v>
                </c:pt>
                <c:pt idx="19">
                  <c:v>Grecia </c:v>
                </c:pt>
                <c:pt idx="20">
                  <c:v>Portugal </c:v>
                </c:pt>
                <c:pt idx="21">
                  <c:v>Islandia </c:v>
                </c:pt>
                <c:pt idx="22">
                  <c:v>Suiza </c:v>
                </c:pt>
                <c:pt idx="23">
                  <c:v>Turquia</c:v>
                </c:pt>
                <c:pt idx="25">
                  <c:v>Dinamarca </c:v>
                </c:pt>
                <c:pt idx="26">
                  <c:v>Francia </c:v>
                </c:pt>
                <c:pt idx="27">
                  <c:v>Bélgica </c:v>
                </c:pt>
                <c:pt idx="28">
                  <c:v>Finlandia </c:v>
                </c:pt>
                <c:pt idx="29">
                  <c:v>Italia </c:v>
                </c:pt>
                <c:pt idx="30">
                  <c:v>Austria </c:v>
                </c:pt>
                <c:pt idx="31">
                  <c:v>Suecia </c:v>
                </c:pt>
                <c:pt idx="32">
                  <c:v>Noruega </c:v>
                </c:pt>
                <c:pt idx="33">
                  <c:v>Islandia </c:v>
                </c:pt>
                <c:pt idx="34">
                  <c:v>Hungría </c:v>
                </c:pt>
                <c:pt idx="35">
                  <c:v>Luxemburgo </c:v>
                </c:pt>
                <c:pt idx="36">
                  <c:v>Eslovenia </c:v>
                </c:pt>
                <c:pt idx="37">
                  <c:v>Alemania </c:v>
                </c:pt>
                <c:pt idx="38">
                  <c:v>Grecia </c:v>
                </c:pt>
                <c:pt idx="39">
                  <c:v>Portugal </c:v>
                </c:pt>
                <c:pt idx="40">
                  <c:v>República Checa </c:v>
                </c:pt>
                <c:pt idx="41">
                  <c:v>España </c:v>
                </c:pt>
                <c:pt idx="42">
                  <c:v>Estonia </c:v>
                </c:pt>
                <c:pt idx="43">
                  <c:v>Reino Unido</c:v>
                </c:pt>
                <c:pt idx="44">
                  <c:v>Nueva Zelanda </c:v>
                </c:pt>
                <c:pt idx="45">
                  <c:v>República Eslovaca </c:v>
                </c:pt>
                <c:pt idx="46">
                  <c:v>Irlanda </c:v>
                </c:pt>
                <c:pt idx="47">
                  <c:v>Turquia</c:v>
                </c:pt>
                <c:pt idx="48">
                  <c:v>Suiza </c:v>
                </c:pt>
              </c:strCache>
            </c:strRef>
          </c:cat>
          <c:val>
            <c:numRef>
              <c:f>'composicion europa'!$D$7:$D$55</c:f>
              <c:numCache>
                <c:formatCode>0.0</c:formatCode>
                <c:ptCount val="49"/>
                <c:pt idx="0">
                  <c:v>31.384</c:v>
                </c:pt>
                <c:pt idx="1">
                  <c:v>25.295999999999999</c:v>
                </c:pt>
                <c:pt idx="2">
                  <c:v>36.542000000000002</c:v>
                </c:pt>
                <c:pt idx="3">
                  <c:v>25.158000000000001</c:v>
                </c:pt>
                <c:pt idx="4">
                  <c:v>17.434999999999999</c:v>
                </c:pt>
                <c:pt idx="5">
                  <c:v>28.234000000000002</c:v>
                </c:pt>
                <c:pt idx="6">
                  <c:v>21.850999999999999</c:v>
                </c:pt>
                <c:pt idx="7">
                  <c:v>20.811</c:v>
                </c:pt>
                <c:pt idx="8">
                  <c:v>20.745999999999999</c:v>
                </c:pt>
                <c:pt idx="9">
                  <c:v>23.797000000000001</c:v>
                </c:pt>
                <c:pt idx="10">
                  <c:v>24.736999999999998</c:v>
                </c:pt>
                <c:pt idx="11">
                  <c:v>27.96</c:v>
                </c:pt>
                <c:pt idx="12">
                  <c:v>19.530999999999999</c:v>
                </c:pt>
                <c:pt idx="13">
                  <c:v>32.271999999999998</c:v>
                </c:pt>
                <c:pt idx="14">
                  <c:v>15.087</c:v>
                </c:pt>
                <c:pt idx="15">
                  <c:v>10.114000000000001</c:v>
                </c:pt>
                <c:pt idx="16">
                  <c:v>25.300999999999998</c:v>
                </c:pt>
                <c:pt idx="17">
                  <c:v>18.155999999999999</c:v>
                </c:pt>
                <c:pt idx="18">
                  <c:v>22.422000000000001</c:v>
                </c:pt>
                <c:pt idx="19">
                  <c:v>19.094000000000001</c:v>
                </c:pt>
                <c:pt idx="20">
                  <c:v>20.713999999999999</c:v>
                </c:pt>
                <c:pt idx="21">
                  <c:v>24.731999999999999</c:v>
                </c:pt>
                <c:pt idx="22">
                  <c:v>9.1839999999999993</c:v>
                </c:pt>
                <c:pt idx="23" formatCode="General">
                  <c:v>16.632000000000001</c:v>
                </c:pt>
                <c:pt idx="25">
                  <c:v>38.109000000000002</c:v>
                </c:pt>
                <c:pt idx="26">
                  <c:v>14.738</c:v>
                </c:pt>
                <c:pt idx="27">
                  <c:v>25.733000000000001</c:v>
                </c:pt>
                <c:pt idx="28">
                  <c:v>20.78</c:v>
                </c:pt>
                <c:pt idx="29">
                  <c:v>23.494</c:v>
                </c:pt>
                <c:pt idx="30">
                  <c:v>28.556999999999999</c:v>
                </c:pt>
                <c:pt idx="31">
                  <c:v>21.277999999999999</c:v>
                </c:pt>
                <c:pt idx="32">
                  <c:v>30.256</c:v>
                </c:pt>
                <c:pt idx="33">
                  <c:v>24.631</c:v>
                </c:pt>
                <c:pt idx="34">
                  <c:v>23.289000000000001</c:v>
                </c:pt>
                <c:pt idx="35">
                  <c:v>25.998999999999999</c:v>
                </c:pt>
                <c:pt idx="36">
                  <c:v>18.216000000000001</c:v>
                </c:pt>
                <c:pt idx="37">
                  <c:v>11.387</c:v>
                </c:pt>
                <c:pt idx="38">
                  <c:v>24.181000000000001</c:v>
                </c:pt>
                <c:pt idx="39">
                  <c:v>22.771000000000001</c:v>
                </c:pt>
                <c:pt idx="40">
                  <c:v>18.213999999999999</c:v>
                </c:pt>
                <c:pt idx="41">
                  <c:v>14.071</c:v>
                </c:pt>
                <c:pt idx="42">
                  <c:v>22.856000000000002</c:v>
                </c:pt>
                <c:pt idx="43">
                  <c:v>24.731999999999999</c:v>
                </c:pt>
                <c:pt idx="44">
                  <c:v>33.69</c:v>
                </c:pt>
                <c:pt idx="45">
                  <c:v>16.763999999999999</c:v>
                </c:pt>
                <c:pt idx="46">
                  <c:v>29.052</c:v>
                </c:pt>
                <c:pt idx="47" formatCode="General">
                  <c:v>17.808</c:v>
                </c:pt>
                <c:pt idx="48">
                  <c:v>9.2789999999999999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8E-3B4E-85C3-A9F62E9BD2E4}"/>
            </c:ext>
          </c:extLst>
        </c:ser>
        <c:ser>
          <c:idx val="2"/>
          <c:order val="2"/>
          <c:tx>
            <c:strRef>
              <c:f>'composicion europa'!$E$6</c:f>
              <c:strCache>
                <c:ptCount val="1"/>
                <c:pt idx="0">
                  <c:v>Presión Subsnacional 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'composicion europa'!$B$7:$B$55</c:f>
              <c:strCache>
                <c:ptCount val="49"/>
                <c:pt idx="0">
                  <c:v>Dinamarca </c:v>
                </c:pt>
                <c:pt idx="1">
                  <c:v>Suecia </c:v>
                </c:pt>
                <c:pt idx="2">
                  <c:v>Nueva Zelanda </c:v>
                </c:pt>
                <c:pt idx="3">
                  <c:v>Bélgica </c:v>
                </c:pt>
                <c:pt idx="4">
                  <c:v>Francia </c:v>
                </c:pt>
                <c:pt idx="5">
                  <c:v>Austria </c:v>
                </c:pt>
                <c:pt idx="6">
                  <c:v>Finlandia </c:v>
                </c:pt>
                <c:pt idx="7">
                  <c:v>Italia </c:v>
                </c:pt>
                <c:pt idx="8">
                  <c:v>Eslovenia </c:v>
                </c:pt>
                <c:pt idx="9">
                  <c:v>Hungría </c:v>
                </c:pt>
                <c:pt idx="10">
                  <c:v>Luxemburgo </c:v>
                </c:pt>
                <c:pt idx="11">
                  <c:v>Irlanda </c:v>
                </c:pt>
                <c:pt idx="12">
                  <c:v>República Checa </c:v>
                </c:pt>
                <c:pt idx="13">
                  <c:v>Noruega </c:v>
                </c:pt>
                <c:pt idx="14">
                  <c:v>España </c:v>
                </c:pt>
                <c:pt idx="15">
                  <c:v>Alemania </c:v>
                </c:pt>
                <c:pt idx="16">
                  <c:v>Reino Unido</c:v>
                </c:pt>
                <c:pt idx="17">
                  <c:v>República Eslovaca </c:v>
                </c:pt>
                <c:pt idx="18">
                  <c:v>Estonia </c:v>
                </c:pt>
                <c:pt idx="19">
                  <c:v>Grecia </c:v>
                </c:pt>
                <c:pt idx="20">
                  <c:v>Portugal </c:v>
                </c:pt>
                <c:pt idx="21">
                  <c:v>Islandia </c:v>
                </c:pt>
                <c:pt idx="22">
                  <c:v>Suiza </c:v>
                </c:pt>
                <c:pt idx="23">
                  <c:v>Turquia</c:v>
                </c:pt>
                <c:pt idx="25">
                  <c:v>Dinamarca </c:v>
                </c:pt>
                <c:pt idx="26">
                  <c:v>Francia </c:v>
                </c:pt>
                <c:pt idx="27">
                  <c:v>Bélgica </c:v>
                </c:pt>
                <c:pt idx="28">
                  <c:v>Finlandia </c:v>
                </c:pt>
                <c:pt idx="29">
                  <c:v>Italia </c:v>
                </c:pt>
                <c:pt idx="30">
                  <c:v>Austria </c:v>
                </c:pt>
                <c:pt idx="31">
                  <c:v>Suecia </c:v>
                </c:pt>
                <c:pt idx="32">
                  <c:v>Noruega </c:v>
                </c:pt>
                <c:pt idx="33">
                  <c:v>Islandia </c:v>
                </c:pt>
                <c:pt idx="34">
                  <c:v>Hungría </c:v>
                </c:pt>
                <c:pt idx="35">
                  <c:v>Luxemburgo </c:v>
                </c:pt>
                <c:pt idx="36">
                  <c:v>Eslovenia </c:v>
                </c:pt>
                <c:pt idx="37">
                  <c:v>Alemania </c:v>
                </c:pt>
                <c:pt idx="38">
                  <c:v>Grecia </c:v>
                </c:pt>
                <c:pt idx="39">
                  <c:v>Portugal </c:v>
                </c:pt>
                <c:pt idx="40">
                  <c:v>República Checa </c:v>
                </c:pt>
                <c:pt idx="41">
                  <c:v>España </c:v>
                </c:pt>
                <c:pt idx="42">
                  <c:v>Estonia </c:v>
                </c:pt>
                <c:pt idx="43">
                  <c:v>Reino Unido</c:v>
                </c:pt>
                <c:pt idx="44">
                  <c:v>Nueva Zelanda </c:v>
                </c:pt>
                <c:pt idx="45">
                  <c:v>República Eslovaca </c:v>
                </c:pt>
                <c:pt idx="46">
                  <c:v>Irlanda </c:v>
                </c:pt>
                <c:pt idx="47">
                  <c:v>Turquia</c:v>
                </c:pt>
                <c:pt idx="48">
                  <c:v>Suiza </c:v>
                </c:pt>
              </c:strCache>
            </c:strRef>
          </c:cat>
          <c:val>
            <c:numRef>
              <c:f>'composicion europa'!$E$7:$E$55</c:f>
              <c:numCache>
                <c:formatCode>0.0</c:formatCode>
                <c:ptCount val="49"/>
                <c:pt idx="0">
                  <c:v>14.827999999999999</c:v>
                </c:pt>
                <c:pt idx="1">
                  <c:v>14.967000000000001</c:v>
                </c:pt>
                <c:pt idx="2">
                  <c:v>5.8070000000000004</c:v>
                </c:pt>
                <c:pt idx="3">
                  <c:v>4.13</c:v>
                </c:pt>
                <c:pt idx="4">
                  <c:v>4.6580000000000004</c:v>
                </c:pt>
                <c:pt idx="5">
                  <c:v>2.0129999999999999</c:v>
                </c:pt>
                <c:pt idx="6">
                  <c:v>8.6940000000000008</c:v>
                </c:pt>
                <c:pt idx="7">
                  <c:v>6.5369999999999999</c:v>
                </c:pt>
                <c:pt idx="8">
                  <c:v>2.8479999999999999</c:v>
                </c:pt>
                <c:pt idx="9">
                  <c:v>2.2829999999999999</c:v>
                </c:pt>
                <c:pt idx="10">
                  <c:v>1.8180000000000001</c:v>
                </c:pt>
                <c:pt idx="11">
                  <c:v>8.6</c:v>
                </c:pt>
                <c:pt idx="12">
                  <c:v>0.38300000000000001</c:v>
                </c:pt>
                <c:pt idx="13">
                  <c:v>1.8640000000000001</c:v>
                </c:pt>
                <c:pt idx="14">
                  <c:v>7.5169999999999995</c:v>
                </c:pt>
                <c:pt idx="15">
                  <c:v>9.8610000000000007</c:v>
                </c:pt>
                <c:pt idx="16">
                  <c:v>1.5980000000000001</c:v>
                </c:pt>
                <c:pt idx="17">
                  <c:v>0.56499999999999995</c:v>
                </c:pt>
                <c:pt idx="18">
                  <c:v>4.0220000000000002</c:v>
                </c:pt>
                <c:pt idx="19">
                  <c:v>0.254</c:v>
                </c:pt>
                <c:pt idx="20">
                  <c:v>2.0150000000000001</c:v>
                </c:pt>
                <c:pt idx="21">
                  <c:v>0.63500000000000001</c:v>
                </c:pt>
                <c:pt idx="22">
                  <c:v>10.774000000000001</c:v>
                </c:pt>
                <c:pt idx="23">
                  <c:v>1.69</c:v>
                </c:pt>
                <c:pt idx="25">
                  <c:v>12.577</c:v>
                </c:pt>
                <c:pt idx="26">
                  <c:v>5.9240000000000004</c:v>
                </c:pt>
                <c:pt idx="27">
                  <c:v>4.4139999999999997</c:v>
                </c:pt>
                <c:pt idx="28">
                  <c:v>10.32</c:v>
                </c:pt>
                <c:pt idx="29">
                  <c:v>6.9130000000000003</c:v>
                </c:pt>
                <c:pt idx="30">
                  <c:v>2.0470000000000002</c:v>
                </c:pt>
                <c:pt idx="31">
                  <c:v>15.808</c:v>
                </c:pt>
                <c:pt idx="32">
                  <c:v>2.11</c:v>
                </c:pt>
                <c:pt idx="33">
                  <c:v>0.83299999999999996</c:v>
                </c:pt>
                <c:pt idx="34">
                  <c:v>2.19</c:v>
                </c:pt>
                <c:pt idx="35">
                  <c:v>1.2310000000000001</c:v>
                </c:pt>
                <c:pt idx="36">
                  <c:v>3.8860000000000001</c:v>
                </c:pt>
                <c:pt idx="37">
                  <c:v>10.594999999999999</c:v>
                </c:pt>
                <c:pt idx="38">
                  <c:v>1.367</c:v>
                </c:pt>
                <c:pt idx="39">
                  <c:v>2.4809999999999999</c:v>
                </c:pt>
                <c:pt idx="40" formatCode="#,##0.0">
                  <c:v>0.40699999999999997</c:v>
                </c:pt>
                <c:pt idx="41">
                  <c:v>7.7840000000000007</c:v>
                </c:pt>
                <c:pt idx="42">
                  <c:v>4.3920000000000003</c:v>
                </c:pt>
                <c:pt idx="43">
                  <c:v>1.5960000000000001</c:v>
                </c:pt>
                <c:pt idx="44">
                  <c:v>5.383</c:v>
                </c:pt>
                <c:pt idx="45">
                  <c:v>0.85399999999999998</c:v>
                </c:pt>
                <c:pt idx="46">
                  <c:v>9.6170000000000009</c:v>
                </c:pt>
                <c:pt idx="47">
                  <c:v>2.7160000000000002</c:v>
                </c:pt>
                <c:pt idx="48">
                  <c:v>10.667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8E-3B4E-85C3-A9F62E9BD2E4}"/>
            </c:ext>
          </c:extLst>
        </c:ser>
        <c:ser>
          <c:idx val="3"/>
          <c:order val="3"/>
          <c:tx>
            <c:strRef>
              <c:f>'composicion europa'!$F$6</c:f>
              <c:strCache>
                <c:ptCount val="1"/>
                <c:pt idx="0">
                  <c:v>Presión Seguridad Social 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6.2247121070650481E-3"/>
                  <c:y val="0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D8E-3B4E-85C3-A9F62E9BD2E4}"/>
                </c:ext>
              </c:extLst>
            </c:dLbl>
            <c:dLbl>
              <c:idx val="13"/>
              <c:layout>
                <c:manualLayout>
                  <c:x val="4.9797696856520805E-3"/>
                  <c:y val="0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D8E-3B4E-85C3-A9F62E9BD2E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-540000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'composicion europa'!$B$7:$B$55</c:f>
              <c:strCache>
                <c:ptCount val="49"/>
                <c:pt idx="0">
                  <c:v>Dinamarca </c:v>
                </c:pt>
                <c:pt idx="1">
                  <c:v>Suecia </c:v>
                </c:pt>
                <c:pt idx="2">
                  <c:v>Nueva Zelanda </c:v>
                </c:pt>
                <c:pt idx="3">
                  <c:v>Bélgica </c:v>
                </c:pt>
                <c:pt idx="4">
                  <c:v>Francia </c:v>
                </c:pt>
                <c:pt idx="5">
                  <c:v>Austria </c:v>
                </c:pt>
                <c:pt idx="6">
                  <c:v>Finlandia </c:v>
                </c:pt>
                <c:pt idx="7">
                  <c:v>Italia </c:v>
                </c:pt>
                <c:pt idx="8">
                  <c:v>Eslovenia </c:v>
                </c:pt>
                <c:pt idx="9">
                  <c:v>Hungría </c:v>
                </c:pt>
                <c:pt idx="10">
                  <c:v>Luxemburgo </c:v>
                </c:pt>
                <c:pt idx="11">
                  <c:v>Irlanda </c:v>
                </c:pt>
                <c:pt idx="12">
                  <c:v>República Checa </c:v>
                </c:pt>
                <c:pt idx="13">
                  <c:v>Noruega </c:v>
                </c:pt>
                <c:pt idx="14">
                  <c:v>España </c:v>
                </c:pt>
                <c:pt idx="15">
                  <c:v>Alemania </c:v>
                </c:pt>
                <c:pt idx="16">
                  <c:v>Reino Unido</c:v>
                </c:pt>
                <c:pt idx="17">
                  <c:v>República Eslovaca </c:v>
                </c:pt>
                <c:pt idx="18">
                  <c:v>Estonia </c:v>
                </c:pt>
                <c:pt idx="19">
                  <c:v>Grecia </c:v>
                </c:pt>
                <c:pt idx="20">
                  <c:v>Portugal </c:v>
                </c:pt>
                <c:pt idx="21">
                  <c:v>Islandia </c:v>
                </c:pt>
                <c:pt idx="22">
                  <c:v>Suiza </c:v>
                </c:pt>
                <c:pt idx="23">
                  <c:v>Turquia</c:v>
                </c:pt>
                <c:pt idx="25">
                  <c:v>Dinamarca </c:v>
                </c:pt>
                <c:pt idx="26">
                  <c:v>Francia </c:v>
                </c:pt>
                <c:pt idx="27">
                  <c:v>Bélgica </c:v>
                </c:pt>
                <c:pt idx="28">
                  <c:v>Finlandia </c:v>
                </c:pt>
                <c:pt idx="29">
                  <c:v>Italia </c:v>
                </c:pt>
                <c:pt idx="30">
                  <c:v>Austria </c:v>
                </c:pt>
                <c:pt idx="31">
                  <c:v>Suecia </c:v>
                </c:pt>
                <c:pt idx="32">
                  <c:v>Noruega </c:v>
                </c:pt>
                <c:pt idx="33">
                  <c:v>Islandia </c:v>
                </c:pt>
                <c:pt idx="34">
                  <c:v>Hungría </c:v>
                </c:pt>
                <c:pt idx="35">
                  <c:v>Luxemburgo </c:v>
                </c:pt>
                <c:pt idx="36">
                  <c:v>Eslovenia </c:v>
                </c:pt>
                <c:pt idx="37">
                  <c:v>Alemania </c:v>
                </c:pt>
                <c:pt idx="38">
                  <c:v>Grecia </c:v>
                </c:pt>
                <c:pt idx="39">
                  <c:v>Portugal </c:v>
                </c:pt>
                <c:pt idx="40">
                  <c:v>República Checa </c:v>
                </c:pt>
                <c:pt idx="41">
                  <c:v>España </c:v>
                </c:pt>
                <c:pt idx="42">
                  <c:v>Estonia </c:v>
                </c:pt>
                <c:pt idx="43">
                  <c:v>Reino Unido</c:v>
                </c:pt>
                <c:pt idx="44">
                  <c:v>Nueva Zelanda </c:v>
                </c:pt>
                <c:pt idx="45">
                  <c:v>República Eslovaca </c:v>
                </c:pt>
                <c:pt idx="46">
                  <c:v>Irlanda </c:v>
                </c:pt>
                <c:pt idx="47">
                  <c:v>Turquia</c:v>
                </c:pt>
                <c:pt idx="48">
                  <c:v>Suiza </c:v>
                </c:pt>
              </c:strCache>
            </c:strRef>
          </c:cat>
          <c:val>
            <c:numRef>
              <c:f>'composicion europa'!$F$7:$F$55</c:f>
              <c:numCache>
                <c:formatCode>0.0</c:formatCode>
                <c:ptCount val="49"/>
                <c:pt idx="0">
                  <c:v>3.5000000000000003E-2</c:v>
                </c:pt>
                <c:pt idx="1">
                  <c:v>5.2480000000000002</c:v>
                </c:pt>
                <c:pt idx="2">
                  <c:v>0</c:v>
                </c:pt>
                <c:pt idx="3">
                  <c:v>13.492000000000001</c:v>
                </c:pt>
                <c:pt idx="4">
                  <c:v>19.992000000000001</c:v>
                </c:pt>
                <c:pt idx="5">
                  <c:v>11.438000000000001</c:v>
                </c:pt>
                <c:pt idx="6">
                  <c:v>11.195</c:v>
                </c:pt>
                <c:pt idx="7">
                  <c:v>11.855</c:v>
                </c:pt>
                <c:pt idx="8">
                  <c:v>13.763999999999999</c:v>
                </c:pt>
                <c:pt idx="9">
                  <c:v>11.061999999999999</c:v>
                </c:pt>
                <c:pt idx="10">
                  <c:v>10.384</c:v>
                </c:pt>
                <c:pt idx="11">
                  <c:v>0</c:v>
                </c:pt>
                <c:pt idx="12">
                  <c:v>14.709</c:v>
                </c:pt>
                <c:pt idx="13">
                  <c:v>0</c:v>
                </c:pt>
                <c:pt idx="14">
                  <c:v>11.534000000000001</c:v>
                </c:pt>
                <c:pt idx="15">
                  <c:v>13.743</c:v>
                </c:pt>
                <c:pt idx="16">
                  <c:v>6.3120000000000003</c:v>
                </c:pt>
                <c:pt idx="17">
                  <c:v>12.587</c:v>
                </c:pt>
                <c:pt idx="18">
                  <c:v>4.5540000000000003</c:v>
                </c:pt>
                <c:pt idx="19">
                  <c:v>10.541</c:v>
                </c:pt>
                <c:pt idx="20">
                  <c:v>7.3159999999999998</c:v>
                </c:pt>
                <c:pt idx="21">
                  <c:v>3.6360000000000001</c:v>
                </c:pt>
                <c:pt idx="22">
                  <c:v>6.5090000000000003</c:v>
                </c:pt>
                <c:pt idx="23">
                  <c:v>5.75</c:v>
                </c:pt>
                <c:pt idx="25">
                  <c:v>3.7999999999999999E-2</c:v>
                </c:pt>
                <c:pt idx="26">
                  <c:v>24.457999999999998</c:v>
                </c:pt>
                <c:pt idx="27">
                  <c:v>14.183</c:v>
                </c:pt>
                <c:pt idx="28">
                  <c:v>12.67</c:v>
                </c:pt>
                <c:pt idx="29">
                  <c:v>13.105</c:v>
                </c:pt>
                <c:pt idx="30">
                  <c:v>12.263</c:v>
                </c:pt>
                <c:pt idx="31">
                  <c:v>5.4610000000000003</c:v>
                </c:pt>
                <c:pt idx="32">
                  <c:v>0</c:v>
                </c:pt>
                <c:pt idx="33">
                  <c:v>4.2859999999999996</c:v>
                </c:pt>
                <c:pt idx="34">
                  <c:v>12.898</c:v>
                </c:pt>
                <c:pt idx="35">
                  <c:v>10.519</c:v>
                </c:pt>
                <c:pt idx="36">
                  <c:v>14.311999999999999</c:v>
                </c:pt>
                <c:pt idx="37">
                  <c:v>13.994</c:v>
                </c:pt>
                <c:pt idx="38">
                  <c:v>10.263999999999999</c:v>
                </c:pt>
                <c:pt idx="39">
                  <c:v>8.5020000000000007</c:v>
                </c:pt>
                <c:pt idx="40">
                  <c:v>14.68</c:v>
                </c:pt>
                <c:pt idx="41">
                  <c:v>11.2</c:v>
                </c:pt>
                <c:pt idx="42">
                  <c:v>5.4649999999999999</c:v>
                </c:pt>
                <c:pt idx="43">
                  <c:v>6.0810000000000004</c:v>
                </c:pt>
                <c:pt idx="44">
                  <c:v>0</c:v>
                </c:pt>
                <c:pt idx="45">
                  <c:v>13.226000000000001</c:v>
                </c:pt>
                <c:pt idx="46">
                  <c:v>0</c:v>
                </c:pt>
                <c:pt idx="47">
                  <c:v>8.1950000000000003</c:v>
                </c:pt>
                <c:pt idx="48">
                  <c:v>6.702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D8E-3B4E-85C3-A9F62E9BD2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6922112"/>
        <c:axId val="97069312"/>
      </c:barChart>
      <c:scatterChart>
        <c:scatterStyle val="lineMarker"/>
        <c:varyColors val="0"/>
        <c:ser>
          <c:idx val="0"/>
          <c:order val="0"/>
          <c:tx>
            <c:strRef>
              <c:f>'composicion europa'!$C$6</c:f>
              <c:strCache>
                <c:ptCount val="1"/>
                <c:pt idx="0">
                  <c:v>presion fiscal </c:v>
                </c:pt>
              </c:strCache>
            </c:strRef>
          </c:tx>
          <c:spPr>
            <a:ln w="28575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strRef>
              <c:f>'composicion europa'!$B$7:$B$55</c:f>
              <c:strCache>
                <c:ptCount val="49"/>
                <c:pt idx="0">
                  <c:v>Dinamarca </c:v>
                </c:pt>
                <c:pt idx="1">
                  <c:v>Suecia </c:v>
                </c:pt>
                <c:pt idx="2">
                  <c:v>Nueva Zelanda </c:v>
                </c:pt>
                <c:pt idx="3">
                  <c:v>Bélgica </c:v>
                </c:pt>
                <c:pt idx="4">
                  <c:v>Francia </c:v>
                </c:pt>
                <c:pt idx="5">
                  <c:v>Austria </c:v>
                </c:pt>
                <c:pt idx="6">
                  <c:v>Finlandia </c:v>
                </c:pt>
                <c:pt idx="7">
                  <c:v>Italia </c:v>
                </c:pt>
                <c:pt idx="8">
                  <c:v>Eslovenia </c:v>
                </c:pt>
                <c:pt idx="9">
                  <c:v>Hungría </c:v>
                </c:pt>
                <c:pt idx="10">
                  <c:v>Luxemburgo </c:v>
                </c:pt>
                <c:pt idx="11">
                  <c:v>Irlanda </c:v>
                </c:pt>
                <c:pt idx="12">
                  <c:v>República Checa </c:v>
                </c:pt>
                <c:pt idx="13">
                  <c:v>Noruega </c:v>
                </c:pt>
                <c:pt idx="14">
                  <c:v>España </c:v>
                </c:pt>
                <c:pt idx="15">
                  <c:v>Alemania </c:v>
                </c:pt>
                <c:pt idx="16">
                  <c:v>Reino Unido</c:v>
                </c:pt>
                <c:pt idx="17">
                  <c:v>República Eslovaca </c:v>
                </c:pt>
                <c:pt idx="18">
                  <c:v>Estonia </c:v>
                </c:pt>
                <c:pt idx="19">
                  <c:v>Grecia </c:v>
                </c:pt>
                <c:pt idx="20">
                  <c:v>Portugal </c:v>
                </c:pt>
                <c:pt idx="21">
                  <c:v>Islandia </c:v>
                </c:pt>
                <c:pt idx="22">
                  <c:v>Suiza </c:v>
                </c:pt>
                <c:pt idx="23">
                  <c:v>Turquia</c:v>
                </c:pt>
                <c:pt idx="25">
                  <c:v>Dinamarca </c:v>
                </c:pt>
                <c:pt idx="26">
                  <c:v>Francia </c:v>
                </c:pt>
                <c:pt idx="27">
                  <c:v>Bélgica </c:v>
                </c:pt>
                <c:pt idx="28">
                  <c:v>Finlandia </c:v>
                </c:pt>
                <c:pt idx="29">
                  <c:v>Italia </c:v>
                </c:pt>
                <c:pt idx="30">
                  <c:v>Austria </c:v>
                </c:pt>
                <c:pt idx="31">
                  <c:v>Suecia </c:v>
                </c:pt>
                <c:pt idx="32">
                  <c:v>Noruega </c:v>
                </c:pt>
                <c:pt idx="33">
                  <c:v>Islandia </c:v>
                </c:pt>
                <c:pt idx="34">
                  <c:v>Hungría </c:v>
                </c:pt>
                <c:pt idx="35">
                  <c:v>Luxemburgo </c:v>
                </c:pt>
                <c:pt idx="36">
                  <c:v>Eslovenia </c:v>
                </c:pt>
                <c:pt idx="37">
                  <c:v>Alemania </c:v>
                </c:pt>
                <c:pt idx="38">
                  <c:v>Grecia </c:v>
                </c:pt>
                <c:pt idx="39">
                  <c:v>Portugal </c:v>
                </c:pt>
                <c:pt idx="40">
                  <c:v>República Checa </c:v>
                </c:pt>
                <c:pt idx="41">
                  <c:v>España </c:v>
                </c:pt>
                <c:pt idx="42">
                  <c:v>Estonia </c:v>
                </c:pt>
                <c:pt idx="43">
                  <c:v>Reino Unido</c:v>
                </c:pt>
                <c:pt idx="44">
                  <c:v>Nueva Zelanda </c:v>
                </c:pt>
                <c:pt idx="45">
                  <c:v>República Eslovaca </c:v>
                </c:pt>
                <c:pt idx="46">
                  <c:v>Irlanda </c:v>
                </c:pt>
                <c:pt idx="47">
                  <c:v>Turquia</c:v>
                </c:pt>
                <c:pt idx="48">
                  <c:v>Suiza </c:v>
                </c:pt>
              </c:strCache>
            </c:strRef>
          </c:xVal>
          <c:yVal>
            <c:numRef>
              <c:f>'composicion europa'!$C$7:$C$55</c:f>
              <c:numCache>
                <c:formatCode>General</c:formatCode>
                <c:ptCount val="49"/>
                <c:pt idx="0">
                  <c:v>47.6</c:v>
                </c:pt>
                <c:pt idx="1">
                  <c:v>45.4</c:v>
                </c:pt>
                <c:pt idx="2">
                  <c:v>43.1</c:v>
                </c:pt>
                <c:pt idx="3">
                  <c:v>42.9</c:v>
                </c:pt>
                <c:pt idx="4">
                  <c:v>42.1</c:v>
                </c:pt>
                <c:pt idx="5">
                  <c:v>41.7</c:v>
                </c:pt>
                <c:pt idx="6">
                  <c:v>41.7</c:v>
                </c:pt>
                <c:pt idx="7">
                  <c:v>39.200000000000003</c:v>
                </c:pt>
                <c:pt idx="8">
                  <c:v>37.4</c:v>
                </c:pt>
                <c:pt idx="9">
                  <c:v>37.1</c:v>
                </c:pt>
                <c:pt idx="10">
                  <c:v>37.1</c:v>
                </c:pt>
                <c:pt idx="11">
                  <c:v>36.6</c:v>
                </c:pt>
                <c:pt idx="12">
                  <c:v>34.6</c:v>
                </c:pt>
                <c:pt idx="13">
                  <c:v>34.5</c:v>
                </c:pt>
                <c:pt idx="14">
                  <c:v>34</c:v>
                </c:pt>
                <c:pt idx="15">
                  <c:v>33.799999999999997</c:v>
                </c:pt>
                <c:pt idx="16">
                  <c:v>33.200000000000003</c:v>
                </c:pt>
                <c:pt idx="17">
                  <c:v>30.9</c:v>
                </c:pt>
                <c:pt idx="18">
                  <c:v>30.4</c:v>
                </c:pt>
                <c:pt idx="19">
                  <c:v>29.8</c:v>
                </c:pt>
                <c:pt idx="20">
                  <c:v>29.6</c:v>
                </c:pt>
                <c:pt idx="21">
                  <c:v>29.1</c:v>
                </c:pt>
                <c:pt idx="22">
                  <c:v>26.5</c:v>
                </c:pt>
                <c:pt idx="23">
                  <c:v>24.1</c:v>
                </c:pt>
                <c:pt idx="25" formatCode="0.0">
                  <c:v>50.723999999999997</c:v>
                </c:pt>
                <c:pt idx="26" formatCode="0.0">
                  <c:v>45.12</c:v>
                </c:pt>
                <c:pt idx="27" formatCode="0.0">
                  <c:v>44.33</c:v>
                </c:pt>
                <c:pt idx="28" formatCode="0.0">
                  <c:v>43.77</c:v>
                </c:pt>
                <c:pt idx="29" formatCode="0.0">
                  <c:v>43.512</c:v>
                </c:pt>
                <c:pt idx="30" formatCode="0.0">
                  <c:v>42.866999999999997</c:v>
                </c:pt>
                <c:pt idx="31" formatCode="0.0">
                  <c:v>42.546999999999997</c:v>
                </c:pt>
                <c:pt idx="32" formatCode="0.0">
                  <c:v>32.366</c:v>
                </c:pt>
                <c:pt idx="33" formatCode="0.0">
                  <c:v>29.75</c:v>
                </c:pt>
                <c:pt idx="34" formatCode="0.0">
                  <c:v>38.377000000000002</c:v>
                </c:pt>
                <c:pt idx="35" formatCode="0.0">
                  <c:v>37.749000000000002</c:v>
                </c:pt>
                <c:pt idx="36" formatCode="0.0">
                  <c:v>36.414000000000001</c:v>
                </c:pt>
                <c:pt idx="37" formatCode="0.0">
                  <c:v>35.975999999999999</c:v>
                </c:pt>
                <c:pt idx="38" formatCode="0.0">
                  <c:v>35.811999999999998</c:v>
                </c:pt>
                <c:pt idx="39" formatCode="0.0">
                  <c:v>33.754000000000005</c:v>
                </c:pt>
                <c:pt idx="40" formatCode="0.0">
                  <c:v>33.301000000000002</c:v>
                </c:pt>
                <c:pt idx="41" formatCode="0.0">
                  <c:v>33.055</c:v>
                </c:pt>
                <c:pt idx="42" formatCode="0.0">
                  <c:v>32.713000000000001</c:v>
                </c:pt>
                <c:pt idx="43" formatCode="0.0">
                  <c:v>32.408999999999999</c:v>
                </c:pt>
                <c:pt idx="44" formatCode="0.0">
                  <c:v>39.073</c:v>
                </c:pt>
                <c:pt idx="45" formatCode="0.0">
                  <c:v>30.844000000000001</c:v>
                </c:pt>
                <c:pt idx="46" formatCode="0.0">
                  <c:v>38.668999999999997</c:v>
                </c:pt>
                <c:pt idx="47" formatCode="0.0">
                  <c:v>28.719000000000001</c:v>
                </c:pt>
                <c:pt idx="48" formatCode="0.0">
                  <c:v>26.647999999999996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D8E-3B4E-85C3-A9F62E9BD2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922112"/>
        <c:axId val="97069312"/>
      </c:scatterChart>
      <c:catAx>
        <c:axId val="969221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97069312"/>
        <c:crosses val="autoZero"/>
        <c:auto val="1"/>
        <c:lblAlgn val="ctr"/>
        <c:lblOffset val="100"/>
        <c:noMultiLvlLbl val="0"/>
      </c:catAx>
      <c:valAx>
        <c:axId val="97069312"/>
        <c:scaling>
          <c:orientation val="minMax"/>
        </c:scaling>
        <c:delete val="0"/>
        <c:axPos val="l"/>
        <c:numFmt formatCode="0.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969221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wMode val="edge"/>
          <c:hMode val="edge"/>
          <c:x val="7.7230640287611119E-2"/>
          <c:y val="0.85189507753248928"/>
          <c:w val="0.81574852163087674"/>
          <c:h val="0.99756887750994316"/>
        </c:manualLayout>
      </c:layout>
      <c:overlay val="0"/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C"/>
    </a:p>
  </c:txPr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025204507459343E-2"/>
          <c:y val="0.13024205307669909"/>
          <c:w val="0.95525032223484263"/>
          <c:h val="0.70176466036983565"/>
        </c:manualLayout>
      </c:layout>
      <c:lineChart>
        <c:grouping val="standard"/>
        <c:varyColors val="0"/>
        <c:ser>
          <c:idx val="0"/>
          <c:order val="0"/>
          <c:tx>
            <c:v>América Latina</c:v>
          </c:tx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Hoja1!$C$223:$R$223</c:f>
              <c:numCache>
                <c:formatCode>General</c:formatCode>
                <c:ptCount val="16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</c:numCache>
            </c:numRef>
          </c:cat>
          <c:val>
            <c:numRef>
              <c:f>Hoja1!$C$225:$R$225</c:f>
              <c:numCache>
                <c:formatCode>_(* #,##0.0_);_(* \(#,##0.0\);_(* "-"??_);_(@_)</c:formatCode>
                <c:ptCount val="16"/>
                <c:pt idx="0">
                  <c:v>16.792014504711908</c:v>
                </c:pt>
                <c:pt idx="1">
                  <c:v>17.295669433963365</c:v>
                </c:pt>
                <c:pt idx="2">
                  <c:v>17.440870090848094</c:v>
                </c:pt>
                <c:pt idx="3">
                  <c:v>17.560046507196489</c:v>
                </c:pt>
                <c:pt idx="4" formatCode="0.0">
                  <c:v>17.469913391193042</c:v>
                </c:pt>
                <c:pt idx="5" formatCode="0.0">
                  <c:v>17.995896822213048</c:v>
                </c:pt>
                <c:pt idx="6" formatCode="0.0">
                  <c:v>18.677007736524743</c:v>
                </c:pt>
                <c:pt idx="7" formatCode="0.0">
                  <c:v>19.133676206025562</c:v>
                </c:pt>
                <c:pt idx="8" formatCode="0.0">
                  <c:v>19.13853121211616</c:v>
                </c:pt>
                <c:pt idx="9" formatCode="0.0">
                  <c:v>18.699876509545614</c:v>
                </c:pt>
                <c:pt idx="10" formatCode="0.0">
                  <c:v>19.093292356826332</c:v>
                </c:pt>
                <c:pt idx="11" formatCode="0.0">
                  <c:v>19.527988168227097</c:v>
                </c:pt>
                <c:pt idx="12" formatCode="0.0">
                  <c:v>20.03911887549841</c:v>
                </c:pt>
                <c:pt idx="13" formatCode="0.0">
                  <c:v>20.293981605543415</c:v>
                </c:pt>
                <c:pt idx="14" formatCode="0.0">
                  <c:v>20.39193387009405</c:v>
                </c:pt>
                <c:pt idx="15" formatCode="0.0">
                  <c:v>20.910798516386766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FD-AE45-8287-F395D419D4A0}"/>
            </c:ext>
          </c:extLst>
        </c:ser>
        <c:ser>
          <c:idx val="1"/>
          <c:order val="1"/>
          <c:tx>
            <c:v>Europa</c:v>
          </c:tx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Hoja1!$C$223:$R$223</c:f>
              <c:numCache>
                <c:formatCode>General</c:formatCode>
                <c:ptCount val="16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</c:numCache>
            </c:numRef>
          </c:cat>
          <c:val>
            <c:numRef>
              <c:f>Hoja1!$C$224:$R$224</c:f>
              <c:numCache>
                <c:formatCode>_(* #,##0.0_);_(* \(#,##0.0\);_(* "-"??_);_(@_)</c:formatCode>
                <c:ptCount val="16"/>
                <c:pt idx="0">
                  <c:v>36.664833333333327</c:v>
                </c:pt>
                <c:pt idx="1">
                  <c:v>36.172583333333328</c:v>
                </c:pt>
                <c:pt idx="2">
                  <c:v>36.004083333333334</c:v>
                </c:pt>
                <c:pt idx="3">
                  <c:v>36.00066666666666</c:v>
                </c:pt>
                <c:pt idx="4" formatCode="#,##0.0_ ;\-#,##0.0\ ">
                  <c:v>35.83</c:v>
                </c:pt>
                <c:pt idx="5" formatCode="#,##0.0_ ;\-#,##0.0\ ">
                  <c:v>36.269958333333328</c:v>
                </c:pt>
                <c:pt idx="6" formatCode="#,##0.0_ ;\-#,##0.0\ ">
                  <c:v>36.204708333333329</c:v>
                </c:pt>
                <c:pt idx="7" formatCode="#,##0.0_ ;\-#,##0.0\ ">
                  <c:v>36.16470833333333</c:v>
                </c:pt>
                <c:pt idx="8" formatCode="#,##0.0_ ;\-#,##0.0\ ">
                  <c:v>35.615291666666657</c:v>
                </c:pt>
                <c:pt idx="9" formatCode="#,##0.0_ ;\-#,##0.0\ ">
                  <c:v>35.232999999999997</c:v>
                </c:pt>
                <c:pt idx="10" formatCode="#,##0.0_ ;\-#,##0.0\ ">
                  <c:v>35.285791666666675</c:v>
                </c:pt>
                <c:pt idx="11" formatCode="#,##0.0_ ;\-#,##0.0\ ">
                  <c:v>35.654416666666663</c:v>
                </c:pt>
                <c:pt idx="12" formatCode="#,##0.0_ ;\-#,##0.0\ ">
                  <c:v>36.237583333333326</c:v>
                </c:pt>
                <c:pt idx="13" formatCode="#,##0.0_ ;\-#,##0.0\ ">
                  <c:v>36.657874999999983</c:v>
                </c:pt>
                <c:pt idx="14" formatCode="#,##0.0_ ;\-#,##0.0\ ">
                  <c:v>36.978708333333323</c:v>
                </c:pt>
                <c:pt idx="15" formatCode="#,##0.0_ ;\-#,##0.0\ ">
                  <c:v>36.863958333333322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EFD-AE45-8287-F395D419D4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7147904"/>
        <c:axId val="97071616"/>
      </c:lineChart>
      <c:catAx>
        <c:axId val="97147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97071616"/>
        <c:crosses val="autoZero"/>
        <c:auto val="1"/>
        <c:lblAlgn val="ctr"/>
        <c:lblOffset val="100"/>
        <c:noMultiLvlLbl val="0"/>
      </c:catAx>
      <c:valAx>
        <c:axId val="97071616"/>
        <c:scaling>
          <c:orientation val="minMax"/>
          <c:min val="10"/>
        </c:scaling>
        <c:delete val="0"/>
        <c:axPos val="l"/>
        <c:numFmt formatCode="_(* #,##0.0_);_(* \(#,##0.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97147904"/>
        <c:crosses val="autoZero"/>
        <c:crossBetween val="between"/>
        <c:minorUnit val="1"/>
      </c:valAx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C"/>
    </a:p>
  </c:tx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4.png"/><Relationship Id="rId18" Type="http://schemas.openxmlformats.org/officeDocument/2006/relationships/image" Target="../media/image29.png"/><Relationship Id="rId26" Type="http://schemas.openxmlformats.org/officeDocument/2006/relationships/image" Target="../media/image37.png"/><Relationship Id="rId39" Type="http://schemas.openxmlformats.org/officeDocument/2006/relationships/image" Target="../media/image50.png"/><Relationship Id="rId21" Type="http://schemas.openxmlformats.org/officeDocument/2006/relationships/image" Target="../media/image32.png"/><Relationship Id="rId34" Type="http://schemas.openxmlformats.org/officeDocument/2006/relationships/image" Target="../media/image45.png"/><Relationship Id="rId42" Type="http://schemas.openxmlformats.org/officeDocument/2006/relationships/image" Target="../media/image53.png"/><Relationship Id="rId7" Type="http://schemas.openxmlformats.org/officeDocument/2006/relationships/image" Target="../media/image18.png"/><Relationship Id="rId2" Type="http://schemas.openxmlformats.org/officeDocument/2006/relationships/image" Target="../media/image13.png"/><Relationship Id="rId16" Type="http://schemas.openxmlformats.org/officeDocument/2006/relationships/image" Target="../media/image27.png"/><Relationship Id="rId20" Type="http://schemas.openxmlformats.org/officeDocument/2006/relationships/image" Target="../media/image31.png"/><Relationship Id="rId29" Type="http://schemas.openxmlformats.org/officeDocument/2006/relationships/image" Target="../media/image40.png"/><Relationship Id="rId41" Type="http://schemas.openxmlformats.org/officeDocument/2006/relationships/image" Target="../media/image52.jpe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24" Type="http://schemas.openxmlformats.org/officeDocument/2006/relationships/image" Target="../media/image35.png"/><Relationship Id="rId32" Type="http://schemas.openxmlformats.org/officeDocument/2006/relationships/image" Target="../media/image43.png"/><Relationship Id="rId37" Type="http://schemas.openxmlformats.org/officeDocument/2006/relationships/image" Target="../media/image48.png"/><Relationship Id="rId40" Type="http://schemas.openxmlformats.org/officeDocument/2006/relationships/image" Target="../media/image51.png"/><Relationship Id="rId5" Type="http://schemas.openxmlformats.org/officeDocument/2006/relationships/image" Target="../media/image16.png"/><Relationship Id="rId15" Type="http://schemas.openxmlformats.org/officeDocument/2006/relationships/image" Target="../media/image26.png"/><Relationship Id="rId23" Type="http://schemas.openxmlformats.org/officeDocument/2006/relationships/image" Target="../media/image34.png"/><Relationship Id="rId28" Type="http://schemas.openxmlformats.org/officeDocument/2006/relationships/image" Target="../media/image39.png"/><Relationship Id="rId36" Type="http://schemas.openxmlformats.org/officeDocument/2006/relationships/image" Target="../media/image47.png"/><Relationship Id="rId10" Type="http://schemas.openxmlformats.org/officeDocument/2006/relationships/image" Target="../media/image21.png"/><Relationship Id="rId19" Type="http://schemas.openxmlformats.org/officeDocument/2006/relationships/image" Target="../media/image30.png"/><Relationship Id="rId31" Type="http://schemas.openxmlformats.org/officeDocument/2006/relationships/image" Target="../media/image42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Relationship Id="rId22" Type="http://schemas.openxmlformats.org/officeDocument/2006/relationships/image" Target="../media/image33.png"/><Relationship Id="rId27" Type="http://schemas.openxmlformats.org/officeDocument/2006/relationships/image" Target="../media/image38.png"/><Relationship Id="rId30" Type="http://schemas.openxmlformats.org/officeDocument/2006/relationships/image" Target="../media/image41.png"/><Relationship Id="rId35" Type="http://schemas.openxmlformats.org/officeDocument/2006/relationships/image" Target="../media/image46.png"/><Relationship Id="rId43" Type="http://schemas.openxmlformats.org/officeDocument/2006/relationships/image" Target="../media/image54.png"/><Relationship Id="rId8" Type="http://schemas.openxmlformats.org/officeDocument/2006/relationships/image" Target="../media/image19.png"/><Relationship Id="rId3" Type="http://schemas.openxmlformats.org/officeDocument/2006/relationships/image" Target="../media/image14.png"/><Relationship Id="rId12" Type="http://schemas.openxmlformats.org/officeDocument/2006/relationships/image" Target="../media/image23.png"/><Relationship Id="rId17" Type="http://schemas.openxmlformats.org/officeDocument/2006/relationships/image" Target="../media/image28.png"/><Relationship Id="rId25" Type="http://schemas.openxmlformats.org/officeDocument/2006/relationships/image" Target="../media/image36.png"/><Relationship Id="rId33" Type="http://schemas.openxmlformats.org/officeDocument/2006/relationships/image" Target="../media/image44.png"/><Relationship Id="rId38" Type="http://schemas.openxmlformats.org/officeDocument/2006/relationships/image" Target="../media/image49.pn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4.png"/><Relationship Id="rId18" Type="http://schemas.openxmlformats.org/officeDocument/2006/relationships/image" Target="../media/image29.png"/><Relationship Id="rId26" Type="http://schemas.openxmlformats.org/officeDocument/2006/relationships/image" Target="../media/image37.png"/><Relationship Id="rId39" Type="http://schemas.openxmlformats.org/officeDocument/2006/relationships/image" Target="../media/image50.png"/><Relationship Id="rId21" Type="http://schemas.openxmlformats.org/officeDocument/2006/relationships/image" Target="../media/image32.png"/><Relationship Id="rId34" Type="http://schemas.openxmlformats.org/officeDocument/2006/relationships/image" Target="../media/image45.png"/><Relationship Id="rId42" Type="http://schemas.openxmlformats.org/officeDocument/2006/relationships/image" Target="../media/image56.png"/><Relationship Id="rId7" Type="http://schemas.openxmlformats.org/officeDocument/2006/relationships/image" Target="../media/image18.png"/><Relationship Id="rId2" Type="http://schemas.openxmlformats.org/officeDocument/2006/relationships/image" Target="../media/image13.png"/><Relationship Id="rId16" Type="http://schemas.openxmlformats.org/officeDocument/2006/relationships/image" Target="../media/image27.png"/><Relationship Id="rId20" Type="http://schemas.openxmlformats.org/officeDocument/2006/relationships/image" Target="../media/image31.png"/><Relationship Id="rId29" Type="http://schemas.openxmlformats.org/officeDocument/2006/relationships/image" Target="../media/image40.png"/><Relationship Id="rId41" Type="http://schemas.openxmlformats.org/officeDocument/2006/relationships/image" Target="../media/image55.jpe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24" Type="http://schemas.openxmlformats.org/officeDocument/2006/relationships/image" Target="../media/image35.png"/><Relationship Id="rId32" Type="http://schemas.openxmlformats.org/officeDocument/2006/relationships/image" Target="../media/image43.png"/><Relationship Id="rId37" Type="http://schemas.openxmlformats.org/officeDocument/2006/relationships/image" Target="../media/image48.png"/><Relationship Id="rId40" Type="http://schemas.openxmlformats.org/officeDocument/2006/relationships/image" Target="../media/image51.png"/><Relationship Id="rId5" Type="http://schemas.openxmlformats.org/officeDocument/2006/relationships/image" Target="../media/image16.png"/><Relationship Id="rId15" Type="http://schemas.openxmlformats.org/officeDocument/2006/relationships/image" Target="../media/image26.png"/><Relationship Id="rId23" Type="http://schemas.openxmlformats.org/officeDocument/2006/relationships/image" Target="../media/image34.png"/><Relationship Id="rId28" Type="http://schemas.openxmlformats.org/officeDocument/2006/relationships/image" Target="../media/image39.png"/><Relationship Id="rId36" Type="http://schemas.openxmlformats.org/officeDocument/2006/relationships/image" Target="../media/image47.png"/><Relationship Id="rId10" Type="http://schemas.openxmlformats.org/officeDocument/2006/relationships/image" Target="../media/image21.png"/><Relationship Id="rId19" Type="http://schemas.openxmlformats.org/officeDocument/2006/relationships/image" Target="../media/image30.png"/><Relationship Id="rId31" Type="http://schemas.openxmlformats.org/officeDocument/2006/relationships/image" Target="../media/image42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Relationship Id="rId22" Type="http://schemas.openxmlformats.org/officeDocument/2006/relationships/image" Target="../media/image33.png"/><Relationship Id="rId27" Type="http://schemas.openxmlformats.org/officeDocument/2006/relationships/image" Target="../media/image38.png"/><Relationship Id="rId30" Type="http://schemas.openxmlformats.org/officeDocument/2006/relationships/image" Target="../media/image41.png"/><Relationship Id="rId35" Type="http://schemas.openxmlformats.org/officeDocument/2006/relationships/image" Target="../media/image46.png"/><Relationship Id="rId43" Type="http://schemas.openxmlformats.org/officeDocument/2006/relationships/image" Target="../media/image54.png"/><Relationship Id="rId8" Type="http://schemas.openxmlformats.org/officeDocument/2006/relationships/image" Target="../media/image19.png"/><Relationship Id="rId3" Type="http://schemas.openxmlformats.org/officeDocument/2006/relationships/image" Target="../media/image14.png"/><Relationship Id="rId12" Type="http://schemas.openxmlformats.org/officeDocument/2006/relationships/image" Target="../media/image23.png"/><Relationship Id="rId17" Type="http://schemas.openxmlformats.org/officeDocument/2006/relationships/image" Target="../media/image28.png"/><Relationship Id="rId25" Type="http://schemas.openxmlformats.org/officeDocument/2006/relationships/image" Target="../media/image36.png"/><Relationship Id="rId33" Type="http://schemas.openxmlformats.org/officeDocument/2006/relationships/image" Target="../media/image44.png"/><Relationship Id="rId38" Type="http://schemas.openxmlformats.org/officeDocument/2006/relationships/image" Target="../media/image49.png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4.png"/><Relationship Id="rId18" Type="http://schemas.openxmlformats.org/officeDocument/2006/relationships/image" Target="../media/image30.png"/><Relationship Id="rId26" Type="http://schemas.openxmlformats.org/officeDocument/2006/relationships/image" Target="../media/image38.png"/><Relationship Id="rId39" Type="http://schemas.openxmlformats.org/officeDocument/2006/relationships/image" Target="../media/image51.png"/><Relationship Id="rId21" Type="http://schemas.openxmlformats.org/officeDocument/2006/relationships/image" Target="../media/image33.png"/><Relationship Id="rId34" Type="http://schemas.openxmlformats.org/officeDocument/2006/relationships/image" Target="../media/image46.png"/><Relationship Id="rId42" Type="http://schemas.openxmlformats.org/officeDocument/2006/relationships/image" Target="../media/image54.png"/><Relationship Id="rId7" Type="http://schemas.openxmlformats.org/officeDocument/2006/relationships/image" Target="../media/image18.png"/><Relationship Id="rId2" Type="http://schemas.openxmlformats.org/officeDocument/2006/relationships/image" Target="../media/image13.png"/><Relationship Id="rId16" Type="http://schemas.openxmlformats.org/officeDocument/2006/relationships/image" Target="../media/image27.png"/><Relationship Id="rId20" Type="http://schemas.openxmlformats.org/officeDocument/2006/relationships/image" Target="../media/image32.png"/><Relationship Id="rId29" Type="http://schemas.openxmlformats.org/officeDocument/2006/relationships/image" Target="../media/image41.png"/><Relationship Id="rId41" Type="http://schemas.openxmlformats.org/officeDocument/2006/relationships/image" Target="../media/image56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24" Type="http://schemas.openxmlformats.org/officeDocument/2006/relationships/image" Target="../media/image36.png"/><Relationship Id="rId32" Type="http://schemas.openxmlformats.org/officeDocument/2006/relationships/image" Target="../media/image44.png"/><Relationship Id="rId37" Type="http://schemas.openxmlformats.org/officeDocument/2006/relationships/image" Target="../media/image49.png"/><Relationship Id="rId40" Type="http://schemas.openxmlformats.org/officeDocument/2006/relationships/image" Target="../media/image57.jpeg"/><Relationship Id="rId5" Type="http://schemas.openxmlformats.org/officeDocument/2006/relationships/image" Target="../media/image16.png"/><Relationship Id="rId15" Type="http://schemas.openxmlformats.org/officeDocument/2006/relationships/image" Target="../media/image26.png"/><Relationship Id="rId23" Type="http://schemas.openxmlformats.org/officeDocument/2006/relationships/image" Target="../media/image35.png"/><Relationship Id="rId28" Type="http://schemas.openxmlformats.org/officeDocument/2006/relationships/image" Target="../media/image40.png"/><Relationship Id="rId36" Type="http://schemas.openxmlformats.org/officeDocument/2006/relationships/image" Target="../media/image48.png"/><Relationship Id="rId10" Type="http://schemas.openxmlformats.org/officeDocument/2006/relationships/image" Target="../media/image21.png"/><Relationship Id="rId19" Type="http://schemas.openxmlformats.org/officeDocument/2006/relationships/image" Target="../media/image31.png"/><Relationship Id="rId31" Type="http://schemas.openxmlformats.org/officeDocument/2006/relationships/image" Target="../media/image43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Relationship Id="rId22" Type="http://schemas.openxmlformats.org/officeDocument/2006/relationships/image" Target="../media/image34.png"/><Relationship Id="rId27" Type="http://schemas.openxmlformats.org/officeDocument/2006/relationships/image" Target="../media/image39.png"/><Relationship Id="rId30" Type="http://schemas.openxmlformats.org/officeDocument/2006/relationships/image" Target="../media/image42.png"/><Relationship Id="rId35" Type="http://schemas.openxmlformats.org/officeDocument/2006/relationships/image" Target="../media/image47.png"/><Relationship Id="rId43" Type="http://schemas.openxmlformats.org/officeDocument/2006/relationships/image" Target="../media/image28.png"/><Relationship Id="rId8" Type="http://schemas.openxmlformats.org/officeDocument/2006/relationships/image" Target="../media/image19.png"/><Relationship Id="rId3" Type="http://schemas.openxmlformats.org/officeDocument/2006/relationships/image" Target="../media/image14.png"/><Relationship Id="rId12" Type="http://schemas.openxmlformats.org/officeDocument/2006/relationships/image" Target="../media/image23.png"/><Relationship Id="rId17" Type="http://schemas.openxmlformats.org/officeDocument/2006/relationships/image" Target="../media/image29.png"/><Relationship Id="rId25" Type="http://schemas.openxmlformats.org/officeDocument/2006/relationships/image" Target="../media/image37.png"/><Relationship Id="rId33" Type="http://schemas.openxmlformats.org/officeDocument/2006/relationships/image" Target="../media/image45.png"/><Relationship Id="rId38" Type="http://schemas.openxmlformats.org/officeDocument/2006/relationships/image" Target="../media/image50.pn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4.png"/><Relationship Id="rId18" Type="http://schemas.openxmlformats.org/officeDocument/2006/relationships/image" Target="../media/image29.png"/><Relationship Id="rId26" Type="http://schemas.openxmlformats.org/officeDocument/2006/relationships/image" Target="../media/image37.png"/><Relationship Id="rId39" Type="http://schemas.openxmlformats.org/officeDocument/2006/relationships/image" Target="../media/image50.png"/><Relationship Id="rId21" Type="http://schemas.openxmlformats.org/officeDocument/2006/relationships/image" Target="../media/image32.png"/><Relationship Id="rId34" Type="http://schemas.openxmlformats.org/officeDocument/2006/relationships/image" Target="../media/image45.png"/><Relationship Id="rId42" Type="http://schemas.openxmlformats.org/officeDocument/2006/relationships/image" Target="../media/image54.png"/><Relationship Id="rId7" Type="http://schemas.openxmlformats.org/officeDocument/2006/relationships/image" Target="../media/image18.png"/><Relationship Id="rId2" Type="http://schemas.openxmlformats.org/officeDocument/2006/relationships/image" Target="../media/image13.png"/><Relationship Id="rId16" Type="http://schemas.openxmlformats.org/officeDocument/2006/relationships/image" Target="../media/image27.png"/><Relationship Id="rId20" Type="http://schemas.openxmlformats.org/officeDocument/2006/relationships/image" Target="../media/image31.png"/><Relationship Id="rId29" Type="http://schemas.openxmlformats.org/officeDocument/2006/relationships/image" Target="../media/image40.png"/><Relationship Id="rId41" Type="http://schemas.openxmlformats.org/officeDocument/2006/relationships/image" Target="../media/image58.jpe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24" Type="http://schemas.openxmlformats.org/officeDocument/2006/relationships/image" Target="../media/image35.png"/><Relationship Id="rId32" Type="http://schemas.openxmlformats.org/officeDocument/2006/relationships/image" Target="../media/image43.png"/><Relationship Id="rId37" Type="http://schemas.openxmlformats.org/officeDocument/2006/relationships/image" Target="../media/image48.png"/><Relationship Id="rId40" Type="http://schemas.openxmlformats.org/officeDocument/2006/relationships/image" Target="../media/image51.png"/><Relationship Id="rId5" Type="http://schemas.openxmlformats.org/officeDocument/2006/relationships/image" Target="../media/image16.png"/><Relationship Id="rId15" Type="http://schemas.openxmlformats.org/officeDocument/2006/relationships/image" Target="../media/image26.png"/><Relationship Id="rId23" Type="http://schemas.openxmlformats.org/officeDocument/2006/relationships/image" Target="../media/image34.png"/><Relationship Id="rId28" Type="http://schemas.openxmlformats.org/officeDocument/2006/relationships/image" Target="../media/image39.png"/><Relationship Id="rId36" Type="http://schemas.openxmlformats.org/officeDocument/2006/relationships/image" Target="../media/image47.png"/><Relationship Id="rId10" Type="http://schemas.openxmlformats.org/officeDocument/2006/relationships/image" Target="../media/image21.png"/><Relationship Id="rId19" Type="http://schemas.openxmlformats.org/officeDocument/2006/relationships/image" Target="../media/image30.png"/><Relationship Id="rId31" Type="http://schemas.openxmlformats.org/officeDocument/2006/relationships/image" Target="../media/image42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Relationship Id="rId22" Type="http://schemas.openxmlformats.org/officeDocument/2006/relationships/image" Target="../media/image33.png"/><Relationship Id="rId27" Type="http://schemas.openxmlformats.org/officeDocument/2006/relationships/image" Target="../media/image38.png"/><Relationship Id="rId30" Type="http://schemas.openxmlformats.org/officeDocument/2006/relationships/image" Target="../media/image41.png"/><Relationship Id="rId35" Type="http://schemas.openxmlformats.org/officeDocument/2006/relationships/image" Target="../media/image46.png"/><Relationship Id="rId43" Type="http://schemas.openxmlformats.org/officeDocument/2006/relationships/image" Target="../media/image56.png"/><Relationship Id="rId8" Type="http://schemas.openxmlformats.org/officeDocument/2006/relationships/image" Target="../media/image19.png"/><Relationship Id="rId3" Type="http://schemas.openxmlformats.org/officeDocument/2006/relationships/image" Target="../media/image14.png"/><Relationship Id="rId12" Type="http://schemas.openxmlformats.org/officeDocument/2006/relationships/image" Target="../media/image23.png"/><Relationship Id="rId17" Type="http://schemas.openxmlformats.org/officeDocument/2006/relationships/image" Target="../media/image28.png"/><Relationship Id="rId25" Type="http://schemas.openxmlformats.org/officeDocument/2006/relationships/image" Target="../media/image36.png"/><Relationship Id="rId33" Type="http://schemas.openxmlformats.org/officeDocument/2006/relationships/image" Target="../media/image44.png"/><Relationship Id="rId38" Type="http://schemas.openxmlformats.org/officeDocument/2006/relationships/image" Target="../media/image49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35.png"/><Relationship Id="rId13" Type="http://schemas.openxmlformats.org/officeDocument/2006/relationships/image" Target="../media/image40.png"/><Relationship Id="rId18" Type="http://schemas.openxmlformats.org/officeDocument/2006/relationships/image" Target="../media/image45.png"/><Relationship Id="rId3" Type="http://schemas.openxmlformats.org/officeDocument/2006/relationships/image" Target="../media/image30.png"/><Relationship Id="rId21" Type="http://schemas.openxmlformats.org/officeDocument/2006/relationships/image" Target="../media/image48.png"/><Relationship Id="rId7" Type="http://schemas.openxmlformats.org/officeDocument/2006/relationships/image" Target="../media/image34.png"/><Relationship Id="rId12" Type="http://schemas.openxmlformats.org/officeDocument/2006/relationships/image" Target="../media/image39.png"/><Relationship Id="rId17" Type="http://schemas.openxmlformats.org/officeDocument/2006/relationships/image" Target="../media/image44.png"/><Relationship Id="rId2" Type="http://schemas.openxmlformats.org/officeDocument/2006/relationships/image" Target="../media/image29.png"/><Relationship Id="rId16" Type="http://schemas.openxmlformats.org/officeDocument/2006/relationships/image" Target="../media/image43.png"/><Relationship Id="rId20" Type="http://schemas.openxmlformats.org/officeDocument/2006/relationships/image" Target="../media/image47.png"/><Relationship Id="rId1" Type="http://schemas.openxmlformats.org/officeDocument/2006/relationships/image" Target="../media/image28.png"/><Relationship Id="rId6" Type="http://schemas.openxmlformats.org/officeDocument/2006/relationships/image" Target="../media/image33.png"/><Relationship Id="rId11" Type="http://schemas.openxmlformats.org/officeDocument/2006/relationships/image" Target="../media/image38.png"/><Relationship Id="rId24" Type="http://schemas.openxmlformats.org/officeDocument/2006/relationships/image" Target="../media/image51.png"/><Relationship Id="rId5" Type="http://schemas.openxmlformats.org/officeDocument/2006/relationships/image" Target="../media/image32.png"/><Relationship Id="rId15" Type="http://schemas.openxmlformats.org/officeDocument/2006/relationships/image" Target="../media/image42.png"/><Relationship Id="rId23" Type="http://schemas.openxmlformats.org/officeDocument/2006/relationships/image" Target="../media/image50.png"/><Relationship Id="rId10" Type="http://schemas.openxmlformats.org/officeDocument/2006/relationships/image" Target="../media/image37.png"/><Relationship Id="rId19" Type="http://schemas.openxmlformats.org/officeDocument/2006/relationships/image" Target="../media/image46.png"/><Relationship Id="rId4" Type="http://schemas.openxmlformats.org/officeDocument/2006/relationships/image" Target="../media/image31.png"/><Relationship Id="rId9" Type="http://schemas.openxmlformats.org/officeDocument/2006/relationships/image" Target="../media/image36.png"/><Relationship Id="rId14" Type="http://schemas.openxmlformats.org/officeDocument/2006/relationships/image" Target="../media/image41.png"/><Relationship Id="rId22" Type="http://schemas.openxmlformats.org/officeDocument/2006/relationships/image" Target="../media/image4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50800</xdr:colOff>
      <xdr:row>90</xdr:row>
      <xdr:rowOff>10750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91"/>
        <a:stretch/>
      </xdr:blipFill>
      <xdr:spPr>
        <a:xfrm>
          <a:off x="0" y="0"/>
          <a:ext cx="13462000" cy="1601275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50800</xdr:colOff>
      <xdr:row>75</xdr:row>
      <xdr:rowOff>76200</xdr:rowOff>
    </xdr:from>
    <xdr:to>
      <xdr:col>5</xdr:col>
      <xdr:colOff>550746</xdr:colOff>
      <xdr:row>81</xdr:row>
      <xdr:rowOff>152400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0284546-A171-0D48-9E6B-D8E20FFB7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600" y="13411200"/>
          <a:ext cx="1338146" cy="1143000"/>
        </a:xfrm>
        <a:prstGeom prst="rect">
          <a:avLst/>
        </a:prstGeom>
      </xdr:spPr>
    </xdr:pic>
    <xdr:clientData/>
  </xdr:twoCellAnchor>
  <xdr:twoCellAnchor editAs="oneCell">
    <xdr:from>
      <xdr:col>9</xdr:col>
      <xdr:colOff>683400</xdr:colOff>
      <xdr:row>77</xdr:row>
      <xdr:rowOff>48400</xdr:rowOff>
    </xdr:from>
    <xdr:to>
      <xdr:col>11</xdr:col>
      <xdr:colOff>345146</xdr:colOff>
      <xdr:row>83</xdr:row>
      <xdr:rowOff>111900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398FB46-2EB7-E341-A9CF-D3B21822A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7200" y="13739000"/>
          <a:ext cx="1338146" cy="113030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762000</xdr:colOff>
      <xdr:row>3</xdr:row>
      <xdr:rowOff>109500</xdr:rowOff>
    </xdr:from>
    <xdr:to>
      <xdr:col>8</xdr:col>
      <xdr:colOff>423746</xdr:colOff>
      <xdr:row>10</xdr:row>
      <xdr:rowOff>7900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D0B46C1-8F47-D047-8B9F-AD72B332F0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1200" y="642900"/>
          <a:ext cx="1338146" cy="1143000"/>
        </a:xfrm>
        <a:prstGeom prst="rect">
          <a:avLst/>
        </a:prstGeom>
      </xdr:spPr>
    </xdr:pic>
    <xdr:clientData/>
  </xdr:twoCellAnchor>
  <xdr:twoCellAnchor editAs="oneCell">
    <xdr:from>
      <xdr:col>6</xdr:col>
      <xdr:colOff>577000</xdr:colOff>
      <xdr:row>74</xdr:row>
      <xdr:rowOff>18200</xdr:rowOff>
    </xdr:from>
    <xdr:to>
      <xdr:col>8</xdr:col>
      <xdr:colOff>238746</xdr:colOff>
      <xdr:row>80</xdr:row>
      <xdr:rowOff>94400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266016D-D6DD-5946-BFD9-6A65F2D33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6200" y="13175400"/>
          <a:ext cx="1338146" cy="1143000"/>
        </a:xfrm>
        <a:prstGeom prst="rect">
          <a:avLst/>
        </a:prstGeom>
      </xdr:spPr>
    </xdr:pic>
    <xdr:clientData/>
  </xdr:twoCellAnchor>
  <xdr:twoCellAnchor editAs="oneCell">
    <xdr:from>
      <xdr:col>3</xdr:col>
      <xdr:colOff>777800</xdr:colOff>
      <xdr:row>10</xdr:row>
      <xdr:rowOff>41200</xdr:rowOff>
    </xdr:from>
    <xdr:to>
      <xdr:col>5</xdr:col>
      <xdr:colOff>439546</xdr:colOff>
      <xdr:row>16</xdr:row>
      <xdr:rowOff>117400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312478D-F1F6-B049-A995-C9C19A3B2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2400" y="1819200"/>
          <a:ext cx="1338146" cy="1143000"/>
        </a:xfrm>
        <a:prstGeom prst="rect">
          <a:avLst/>
        </a:prstGeom>
      </xdr:spPr>
    </xdr:pic>
    <xdr:clientData/>
  </xdr:twoCellAnchor>
  <xdr:twoCellAnchor editAs="oneCell">
    <xdr:from>
      <xdr:col>0</xdr:col>
      <xdr:colOff>419800</xdr:colOff>
      <xdr:row>10</xdr:row>
      <xdr:rowOff>115000</xdr:rowOff>
    </xdr:from>
    <xdr:to>
      <xdr:col>2</xdr:col>
      <xdr:colOff>81546</xdr:colOff>
      <xdr:row>17</xdr:row>
      <xdr:rowOff>13400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9EA63BC-324E-9C48-AF1D-D51831D11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800" y="1893000"/>
          <a:ext cx="1338146" cy="1143000"/>
        </a:xfrm>
        <a:prstGeom prst="rect">
          <a:avLst/>
        </a:prstGeom>
      </xdr:spPr>
    </xdr:pic>
    <xdr:clientData/>
  </xdr:twoCellAnchor>
  <xdr:twoCellAnchor>
    <xdr:from>
      <xdr:col>15</xdr:col>
      <xdr:colOff>783166</xdr:colOff>
      <xdr:row>51</xdr:row>
      <xdr:rowOff>114300</xdr:rowOff>
    </xdr:from>
    <xdr:to>
      <xdr:col>28</xdr:col>
      <xdr:colOff>732366</xdr:colOff>
      <xdr:row>54</xdr:row>
      <xdr:rowOff>139700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1DCE6520-F6DE-0145-AA53-8A6ADBE4A740}"/>
            </a:ext>
          </a:extLst>
        </xdr:cNvPr>
        <xdr:cNvSpPr txBox="1"/>
      </xdr:nvSpPr>
      <xdr:spPr>
        <a:xfrm>
          <a:off x="13356166" y="9182100"/>
          <a:ext cx="10845800" cy="558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 DE</a:t>
          </a:r>
          <a:r>
            <a:rPr lang="es-ES_tradnl" sz="180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JULIO DE 2021</a:t>
          </a:r>
          <a:endParaRPr lang="es-ES_tradnl" sz="18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</xdr:col>
      <xdr:colOff>542000</xdr:colOff>
      <xdr:row>1</xdr:row>
      <xdr:rowOff>161000</xdr:rowOff>
    </xdr:from>
    <xdr:to>
      <xdr:col>4</xdr:col>
      <xdr:colOff>203746</xdr:colOff>
      <xdr:row>8</xdr:row>
      <xdr:rowOff>59400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857F7A1-7225-5248-8043-B2D2F91CC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8400" y="338800"/>
          <a:ext cx="1338146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82400</xdr:colOff>
      <xdr:row>75</xdr:row>
      <xdr:rowOff>127000</xdr:rowOff>
    </xdr:from>
    <xdr:to>
      <xdr:col>2</xdr:col>
      <xdr:colOff>582346</xdr:colOff>
      <xdr:row>82</xdr:row>
      <xdr:rowOff>25400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E1634C02-FC14-9842-B2A8-83F641D08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0600" y="13462000"/>
          <a:ext cx="1338146" cy="1143000"/>
        </a:xfrm>
        <a:prstGeom prst="rect">
          <a:avLst/>
        </a:prstGeom>
      </xdr:spPr>
    </xdr:pic>
    <xdr:clientData/>
  </xdr:twoCellAnchor>
  <xdr:twoCellAnchor editAs="oneCell">
    <xdr:from>
      <xdr:col>21</xdr:col>
      <xdr:colOff>126999</xdr:colOff>
      <xdr:row>24</xdr:row>
      <xdr:rowOff>38008</xdr:rowOff>
    </xdr:from>
    <xdr:to>
      <xdr:col>23</xdr:col>
      <xdr:colOff>584200</xdr:colOff>
      <xdr:row>30</xdr:row>
      <xdr:rowOff>67641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A6F5E53-76E4-3544-BBDA-F1B0ED945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462499" y="4102008"/>
          <a:ext cx="2108201" cy="1045633"/>
        </a:xfrm>
        <a:prstGeom prst="rect">
          <a:avLst/>
        </a:prstGeom>
      </xdr:spPr>
    </xdr:pic>
    <xdr:clientData/>
  </xdr:twoCellAnchor>
  <xdr:twoCellAnchor editAs="oneCell">
    <xdr:from>
      <xdr:col>16</xdr:col>
      <xdr:colOff>304799</xdr:colOff>
      <xdr:row>33</xdr:row>
      <xdr:rowOff>0</xdr:rowOff>
    </xdr:from>
    <xdr:to>
      <xdr:col>28</xdr:col>
      <xdr:colOff>635000</xdr:colOff>
      <xdr:row>48</xdr:row>
      <xdr:rowOff>40013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499EB39-EF4D-5D4E-BB67-9AD85F7CC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5999" y="5867400"/>
          <a:ext cx="10388601" cy="27070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13</xdr:row>
      <xdr:rowOff>38100</xdr:rowOff>
    </xdr:from>
    <xdr:to>
      <xdr:col>0</xdr:col>
      <xdr:colOff>704850</xdr:colOff>
      <xdr:row>13</xdr:row>
      <xdr:rowOff>161925</xdr:rowOff>
    </xdr:to>
    <xdr:pic>
      <xdr:nvPicPr>
        <xdr:cNvPr id="478326" name="Picture 116" descr="https://cef.sri.gob.ec/virtualcef/pluginfile.php/17665/mod_page/content/63/argentina.png">
          <a:extLst>
            <a:ext uri="{FF2B5EF4-FFF2-40B4-BE49-F238E27FC236}">
              <a16:creationId xmlns:a16="http://schemas.microsoft.com/office/drawing/2014/main" id="{00000000-0008-0000-0200-000076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4350" y="27051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14</xdr:row>
      <xdr:rowOff>38100</xdr:rowOff>
    </xdr:from>
    <xdr:to>
      <xdr:col>0</xdr:col>
      <xdr:colOff>704850</xdr:colOff>
      <xdr:row>14</xdr:row>
      <xdr:rowOff>161925</xdr:rowOff>
    </xdr:to>
    <xdr:pic>
      <xdr:nvPicPr>
        <xdr:cNvPr id="478327" name="Picture 117" descr="https://cef.sri.gob.ec/virtualcef/pluginfile.php/17665/mod_page/content/63/brasil.png">
          <a:extLst>
            <a:ext uri="{FF2B5EF4-FFF2-40B4-BE49-F238E27FC236}">
              <a16:creationId xmlns:a16="http://schemas.microsoft.com/office/drawing/2014/main" id="{00000000-0008-0000-0200-000077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14350" y="28956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15</xdr:row>
      <xdr:rowOff>38100</xdr:rowOff>
    </xdr:from>
    <xdr:to>
      <xdr:col>0</xdr:col>
      <xdr:colOff>704850</xdr:colOff>
      <xdr:row>15</xdr:row>
      <xdr:rowOff>161925</xdr:rowOff>
    </xdr:to>
    <xdr:pic>
      <xdr:nvPicPr>
        <xdr:cNvPr id="478328" name="Picture 118" descr="https://cef.sri.gob.ec/virtualcef/pluginfile.php/17665/mod_page/content/63/chile.png">
          <a:extLst>
            <a:ext uri="{FF2B5EF4-FFF2-40B4-BE49-F238E27FC236}">
              <a16:creationId xmlns:a16="http://schemas.microsoft.com/office/drawing/2014/main" id="{00000000-0008-0000-0200-000078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14350" y="30861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16</xdr:row>
      <xdr:rowOff>38100</xdr:rowOff>
    </xdr:from>
    <xdr:to>
      <xdr:col>0</xdr:col>
      <xdr:colOff>704850</xdr:colOff>
      <xdr:row>16</xdr:row>
      <xdr:rowOff>161925</xdr:rowOff>
    </xdr:to>
    <xdr:pic>
      <xdr:nvPicPr>
        <xdr:cNvPr id="478329" name="Picture 119" descr="https://cef.sri.gob.ec/virtualcef/pluginfile.php/17665/mod_page/content/63/colombia.png">
          <a:extLst>
            <a:ext uri="{FF2B5EF4-FFF2-40B4-BE49-F238E27FC236}">
              <a16:creationId xmlns:a16="http://schemas.microsoft.com/office/drawing/2014/main" id="{00000000-0008-0000-0200-000079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14350" y="32766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17</xdr:row>
      <xdr:rowOff>38100</xdr:rowOff>
    </xdr:from>
    <xdr:to>
      <xdr:col>0</xdr:col>
      <xdr:colOff>704850</xdr:colOff>
      <xdr:row>17</xdr:row>
      <xdr:rowOff>161925</xdr:rowOff>
    </xdr:to>
    <xdr:pic>
      <xdr:nvPicPr>
        <xdr:cNvPr id="478330" name="Picture 120" descr="https://cef.sri.gob.ec/virtualcef/pluginfile.php/17665/mod_page/content/63/costarica.png">
          <a:extLst>
            <a:ext uri="{FF2B5EF4-FFF2-40B4-BE49-F238E27FC236}">
              <a16:creationId xmlns:a16="http://schemas.microsoft.com/office/drawing/2014/main" id="{00000000-0008-0000-0200-00007A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14350" y="34671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18</xdr:row>
      <xdr:rowOff>38100</xdr:rowOff>
    </xdr:from>
    <xdr:to>
      <xdr:col>0</xdr:col>
      <xdr:colOff>704850</xdr:colOff>
      <xdr:row>18</xdr:row>
      <xdr:rowOff>161925</xdr:rowOff>
    </xdr:to>
    <xdr:pic>
      <xdr:nvPicPr>
        <xdr:cNvPr id="478331" name="Picture 121" descr="https://cef.sri.gob.ec/virtualcef/pluginfile.php/17665/mod_page/content/63/ecuador.png">
          <a:extLst>
            <a:ext uri="{FF2B5EF4-FFF2-40B4-BE49-F238E27FC236}">
              <a16:creationId xmlns:a16="http://schemas.microsoft.com/office/drawing/2014/main" id="{00000000-0008-0000-0200-00007B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14350" y="36576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19</xdr:row>
      <xdr:rowOff>38100</xdr:rowOff>
    </xdr:from>
    <xdr:to>
      <xdr:col>0</xdr:col>
      <xdr:colOff>704850</xdr:colOff>
      <xdr:row>19</xdr:row>
      <xdr:rowOff>161925</xdr:rowOff>
    </xdr:to>
    <xdr:pic>
      <xdr:nvPicPr>
        <xdr:cNvPr id="478332" name="Picture 122" descr="https://cef.sri.gob.ec/virtualcef/pluginfile.php/17665/mod_page/content/63/el-salvador.png">
          <a:extLst>
            <a:ext uri="{FF2B5EF4-FFF2-40B4-BE49-F238E27FC236}">
              <a16:creationId xmlns:a16="http://schemas.microsoft.com/office/drawing/2014/main" id="{00000000-0008-0000-0200-00007C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514350" y="38481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20</xdr:row>
      <xdr:rowOff>38100</xdr:rowOff>
    </xdr:from>
    <xdr:to>
      <xdr:col>0</xdr:col>
      <xdr:colOff>704850</xdr:colOff>
      <xdr:row>20</xdr:row>
      <xdr:rowOff>161925</xdr:rowOff>
    </xdr:to>
    <xdr:pic>
      <xdr:nvPicPr>
        <xdr:cNvPr id="478333" name="Picture 123" descr="https://cef.sri.gob.ec/virtualcef/pluginfile.php/17665/mod_page/content/63/guatemala.png">
          <a:extLst>
            <a:ext uri="{FF2B5EF4-FFF2-40B4-BE49-F238E27FC236}">
              <a16:creationId xmlns:a16="http://schemas.microsoft.com/office/drawing/2014/main" id="{00000000-0008-0000-0200-00007D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514350" y="40386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21</xdr:row>
      <xdr:rowOff>38100</xdr:rowOff>
    </xdr:from>
    <xdr:to>
      <xdr:col>0</xdr:col>
      <xdr:colOff>704850</xdr:colOff>
      <xdr:row>21</xdr:row>
      <xdr:rowOff>161925</xdr:rowOff>
    </xdr:to>
    <xdr:pic>
      <xdr:nvPicPr>
        <xdr:cNvPr id="478334" name="Picture 124" descr="https://cef.sri.gob.ec/virtualcef/pluginfile.php/17665/mod_page/content/63/honduras.png">
          <a:extLst>
            <a:ext uri="{FF2B5EF4-FFF2-40B4-BE49-F238E27FC236}">
              <a16:creationId xmlns:a16="http://schemas.microsoft.com/office/drawing/2014/main" id="{00000000-0008-0000-0200-00007E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514350" y="42291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22</xdr:row>
      <xdr:rowOff>38100</xdr:rowOff>
    </xdr:from>
    <xdr:to>
      <xdr:col>0</xdr:col>
      <xdr:colOff>704850</xdr:colOff>
      <xdr:row>22</xdr:row>
      <xdr:rowOff>161925</xdr:rowOff>
    </xdr:to>
    <xdr:pic>
      <xdr:nvPicPr>
        <xdr:cNvPr id="478335" name="Picture 125" descr="https://cef.sri.gob.ec/virtualcef/pluginfile.php/17665/mod_page/content/63/mexico.png">
          <a:extLst>
            <a:ext uri="{FF2B5EF4-FFF2-40B4-BE49-F238E27FC236}">
              <a16:creationId xmlns:a16="http://schemas.microsoft.com/office/drawing/2014/main" id="{00000000-0008-0000-0200-00007F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514350" y="44196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23</xdr:row>
      <xdr:rowOff>38100</xdr:rowOff>
    </xdr:from>
    <xdr:to>
      <xdr:col>0</xdr:col>
      <xdr:colOff>704850</xdr:colOff>
      <xdr:row>23</xdr:row>
      <xdr:rowOff>161925</xdr:rowOff>
    </xdr:to>
    <xdr:pic>
      <xdr:nvPicPr>
        <xdr:cNvPr id="478336" name="Picture 126" descr="https://cef.sri.gob.ec/virtualcef/pluginfile.php/17665/mod_page/content/63/nicaragua.png">
          <a:extLst>
            <a:ext uri="{FF2B5EF4-FFF2-40B4-BE49-F238E27FC236}">
              <a16:creationId xmlns:a16="http://schemas.microsoft.com/office/drawing/2014/main" id="{00000000-0008-0000-0200-000080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514350" y="46101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24</xdr:row>
      <xdr:rowOff>38100</xdr:rowOff>
    </xdr:from>
    <xdr:to>
      <xdr:col>0</xdr:col>
      <xdr:colOff>704850</xdr:colOff>
      <xdr:row>24</xdr:row>
      <xdr:rowOff>161925</xdr:rowOff>
    </xdr:to>
    <xdr:pic>
      <xdr:nvPicPr>
        <xdr:cNvPr id="478337" name="Picture 127" descr="https://cef.sri.gob.ec/virtualcef/pluginfile.php/17665/mod_page/content/63/panama.png">
          <a:extLst>
            <a:ext uri="{FF2B5EF4-FFF2-40B4-BE49-F238E27FC236}">
              <a16:creationId xmlns:a16="http://schemas.microsoft.com/office/drawing/2014/main" id="{00000000-0008-0000-0200-000081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514350" y="48006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25</xdr:row>
      <xdr:rowOff>38100</xdr:rowOff>
    </xdr:from>
    <xdr:to>
      <xdr:col>0</xdr:col>
      <xdr:colOff>704850</xdr:colOff>
      <xdr:row>25</xdr:row>
      <xdr:rowOff>161925</xdr:rowOff>
    </xdr:to>
    <xdr:pic>
      <xdr:nvPicPr>
        <xdr:cNvPr id="478338" name="Picture 128" descr="https://cef.sri.gob.ec/virtualcef/pluginfile.php/17665/mod_page/content/63/paraguay.png">
          <a:extLst>
            <a:ext uri="{FF2B5EF4-FFF2-40B4-BE49-F238E27FC236}">
              <a16:creationId xmlns:a16="http://schemas.microsoft.com/office/drawing/2014/main" id="{00000000-0008-0000-0200-000082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14350" y="49911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26</xdr:row>
      <xdr:rowOff>38100</xdr:rowOff>
    </xdr:from>
    <xdr:to>
      <xdr:col>0</xdr:col>
      <xdr:colOff>704850</xdr:colOff>
      <xdr:row>26</xdr:row>
      <xdr:rowOff>161925</xdr:rowOff>
    </xdr:to>
    <xdr:pic>
      <xdr:nvPicPr>
        <xdr:cNvPr id="478339" name="Picture 129" descr="https://cef.sri.gob.ec/virtualcef/pluginfile.php/17665/mod_page/content/63/peru.png">
          <a:extLst>
            <a:ext uri="{FF2B5EF4-FFF2-40B4-BE49-F238E27FC236}">
              <a16:creationId xmlns:a16="http://schemas.microsoft.com/office/drawing/2014/main" id="{00000000-0008-0000-0200-000083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514350" y="51816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27</xdr:row>
      <xdr:rowOff>38100</xdr:rowOff>
    </xdr:from>
    <xdr:to>
      <xdr:col>0</xdr:col>
      <xdr:colOff>704850</xdr:colOff>
      <xdr:row>27</xdr:row>
      <xdr:rowOff>161925</xdr:rowOff>
    </xdr:to>
    <xdr:pic>
      <xdr:nvPicPr>
        <xdr:cNvPr id="478340" name="Picture 130" descr="https://cef.sri.gob.ec/virtualcef/pluginfile.php/17665/mod_page/content/63/republica-dominicana.png">
          <a:extLst>
            <a:ext uri="{FF2B5EF4-FFF2-40B4-BE49-F238E27FC236}">
              <a16:creationId xmlns:a16="http://schemas.microsoft.com/office/drawing/2014/main" id="{00000000-0008-0000-0200-000084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514350" y="53721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28</xdr:row>
      <xdr:rowOff>38100</xdr:rowOff>
    </xdr:from>
    <xdr:to>
      <xdr:col>0</xdr:col>
      <xdr:colOff>704850</xdr:colOff>
      <xdr:row>28</xdr:row>
      <xdr:rowOff>161925</xdr:rowOff>
    </xdr:to>
    <xdr:pic>
      <xdr:nvPicPr>
        <xdr:cNvPr id="478341" name="Picture 131" descr="https://cef.sri.gob.ec/virtualcef/pluginfile.php/17665/mod_page/content/63/uruguay.png">
          <a:extLst>
            <a:ext uri="{FF2B5EF4-FFF2-40B4-BE49-F238E27FC236}">
              <a16:creationId xmlns:a16="http://schemas.microsoft.com/office/drawing/2014/main" id="{00000000-0008-0000-0200-000085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514350" y="55626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38</xdr:row>
      <xdr:rowOff>47625</xdr:rowOff>
    </xdr:from>
    <xdr:to>
      <xdr:col>0</xdr:col>
      <xdr:colOff>704850</xdr:colOff>
      <xdr:row>38</xdr:row>
      <xdr:rowOff>171450</xdr:rowOff>
    </xdr:to>
    <xdr:pic>
      <xdr:nvPicPr>
        <xdr:cNvPr id="478342" name="Picture 132" descr="https://cef.sri.gob.ec/virtualcef/pluginfile.php/17665/mod_page/content/63/germany.png">
          <a:extLst>
            <a:ext uri="{FF2B5EF4-FFF2-40B4-BE49-F238E27FC236}">
              <a16:creationId xmlns:a16="http://schemas.microsoft.com/office/drawing/2014/main" id="{00000000-0008-0000-0200-000086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514350" y="7772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39</xdr:row>
      <xdr:rowOff>47625</xdr:rowOff>
    </xdr:from>
    <xdr:to>
      <xdr:col>0</xdr:col>
      <xdr:colOff>704850</xdr:colOff>
      <xdr:row>39</xdr:row>
      <xdr:rowOff>171450</xdr:rowOff>
    </xdr:to>
    <xdr:pic>
      <xdr:nvPicPr>
        <xdr:cNvPr id="478343" name="Picture 133" descr="https://cef.sri.gob.ec/virtualcef/pluginfile.php/17665/mod_page/content/63/austria.png">
          <a:extLst>
            <a:ext uri="{FF2B5EF4-FFF2-40B4-BE49-F238E27FC236}">
              <a16:creationId xmlns:a16="http://schemas.microsoft.com/office/drawing/2014/main" id="{00000000-0008-0000-0200-000087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514350" y="7962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40</xdr:row>
      <xdr:rowOff>47625</xdr:rowOff>
    </xdr:from>
    <xdr:to>
      <xdr:col>0</xdr:col>
      <xdr:colOff>704850</xdr:colOff>
      <xdr:row>40</xdr:row>
      <xdr:rowOff>171450</xdr:rowOff>
    </xdr:to>
    <xdr:pic>
      <xdr:nvPicPr>
        <xdr:cNvPr id="478344" name="Picture 134" descr="https://cef.sri.gob.ec/virtualcef/pluginfile.php/17665/mod_page/content/63/belgica.png">
          <a:extLst>
            <a:ext uri="{FF2B5EF4-FFF2-40B4-BE49-F238E27FC236}">
              <a16:creationId xmlns:a16="http://schemas.microsoft.com/office/drawing/2014/main" id="{00000000-0008-0000-0200-000088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514350" y="8153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41</xdr:row>
      <xdr:rowOff>47625</xdr:rowOff>
    </xdr:from>
    <xdr:to>
      <xdr:col>0</xdr:col>
      <xdr:colOff>704850</xdr:colOff>
      <xdr:row>41</xdr:row>
      <xdr:rowOff>171450</xdr:rowOff>
    </xdr:to>
    <xdr:pic>
      <xdr:nvPicPr>
        <xdr:cNvPr id="478345" name="Picture 135" descr="https://cef.sri.gob.ec/virtualcef/pluginfile.php/17665/mod_page/content/63/dinamarca.png">
          <a:extLst>
            <a:ext uri="{FF2B5EF4-FFF2-40B4-BE49-F238E27FC236}">
              <a16:creationId xmlns:a16="http://schemas.microsoft.com/office/drawing/2014/main" id="{00000000-0008-0000-0200-000089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514350" y="8343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42</xdr:row>
      <xdr:rowOff>47625</xdr:rowOff>
    </xdr:from>
    <xdr:to>
      <xdr:col>0</xdr:col>
      <xdr:colOff>704850</xdr:colOff>
      <xdr:row>42</xdr:row>
      <xdr:rowOff>171450</xdr:rowOff>
    </xdr:to>
    <xdr:pic>
      <xdr:nvPicPr>
        <xdr:cNvPr id="478346" name="Picture 136" descr="https://cef.sri.gob.ec/virtualcef/pluginfile.php/17665/mod_page/content/63/Slovenia.png">
          <a:extLst>
            <a:ext uri="{FF2B5EF4-FFF2-40B4-BE49-F238E27FC236}">
              <a16:creationId xmlns:a16="http://schemas.microsoft.com/office/drawing/2014/main" id="{00000000-0008-0000-0200-00008A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514350" y="8534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43</xdr:row>
      <xdr:rowOff>47625</xdr:rowOff>
    </xdr:from>
    <xdr:to>
      <xdr:col>0</xdr:col>
      <xdr:colOff>704850</xdr:colOff>
      <xdr:row>43</xdr:row>
      <xdr:rowOff>171450</xdr:rowOff>
    </xdr:to>
    <xdr:pic>
      <xdr:nvPicPr>
        <xdr:cNvPr id="478347" name="Picture 137" descr="https://cef.sri.gob.ec/virtualcef/pluginfile.php/17665/mod_page/content/63/Spain.png">
          <a:extLst>
            <a:ext uri="{FF2B5EF4-FFF2-40B4-BE49-F238E27FC236}">
              <a16:creationId xmlns:a16="http://schemas.microsoft.com/office/drawing/2014/main" id="{00000000-0008-0000-0200-00008B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514350" y="8724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44</xdr:row>
      <xdr:rowOff>47625</xdr:rowOff>
    </xdr:from>
    <xdr:to>
      <xdr:col>0</xdr:col>
      <xdr:colOff>704850</xdr:colOff>
      <xdr:row>44</xdr:row>
      <xdr:rowOff>171450</xdr:rowOff>
    </xdr:to>
    <xdr:pic>
      <xdr:nvPicPr>
        <xdr:cNvPr id="478348" name="Picture 138" descr="https://cef.sri.gob.ec/virtualcef/pluginfile.php/17665/mod_page/content/63/estonia.png">
          <a:extLst>
            <a:ext uri="{FF2B5EF4-FFF2-40B4-BE49-F238E27FC236}">
              <a16:creationId xmlns:a16="http://schemas.microsoft.com/office/drawing/2014/main" id="{00000000-0008-0000-0200-00008C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514350" y="8915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45</xdr:row>
      <xdr:rowOff>47625</xdr:rowOff>
    </xdr:from>
    <xdr:to>
      <xdr:col>0</xdr:col>
      <xdr:colOff>704850</xdr:colOff>
      <xdr:row>45</xdr:row>
      <xdr:rowOff>171450</xdr:rowOff>
    </xdr:to>
    <xdr:pic>
      <xdr:nvPicPr>
        <xdr:cNvPr id="478349" name="Picture 139" descr="https://cef.sri.gob.ec/virtualcef/pluginfile.php/17665/mod_page/content/63/finlandia.png">
          <a:extLst>
            <a:ext uri="{FF2B5EF4-FFF2-40B4-BE49-F238E27FC236}">
              <a16:creationId xmlns:a16="http://schemas.microsoft.com/office/drawing/2014/main" id="{00000000-0008-0000-0200-00008D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514350" y="9105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46</xdr:row>
      <xdr:rowOff>47625</xdr:rowOff>
    </xdr:from>
    <xdr:to>
      <xdr:col>0</xdr:col>
      <xdr:colOff>704850</xdr:colOff>
      <xdr:row>46</xdr:row>
      <xdr:rowOff>171450</xdr:rowOff>
    </xdr:to>
    <xdr:pic>
      <xdr:nvPicPr>
        <xdr:cNvPr id="478350" name="Picture 140" descr="https://cef.sri.gob.ec/virtualcef/pluginfile.php/17665/mod_page/content/63/francia.png">
          <a:extLst>
            <a:ext uri="{FF2B5EF4-FFF2-40B4-BE49-F238E27FC236}">
              <a16:creationId xmlns:a16="http://schemas.microsoft.com/office/drawing/2014/main" id="{00000000-0008-0000-0200-00008E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514350" y="9296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47</xdr:row>
      <xdr:rowOff>47625</xdr:rowOff>
    </xdr:from>
    <xdr:to>
      <xdr:col>0</xdr:col>
      <xdr:colOff>704850</xdr:colOff>
      <xdr:row>47</xdr:row>
      <xdr:rowOff>171450</xdr:rowOff>
    </xdr:to>
    <xdr:pic>
      <xdr:nvPicPr>
        <xdr:cNvPr id="478351" name="Picture 141" descr="https://cef.sri.gob.ec/virtualcef/pluginfile.php/17665/mod_page/content/63/grecia.png">
          <a:extLst>
            <a:ext uri="{FF2B5EF4-FFF2-40B4-BE49-F238E27FC236}">
              <a16:creationId xmlns:a16="http://schemas.microsoft.com/office/drawing/2014/main" id="{00000000-0008-0000-0200-00008F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514350" y="9486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48</xdr:row>
      <xdr:rowOff>47625</xdr:rowOff>
    </xdr:from>
    <xdr:to>
      <xdr:col>0</xdr:col>
      <xdr:colOff>704850</xdr:colOff>
      <xdr:row>48</xdr:row>
      <xdr:rowOff>171450</xdr:rowOff>
    </xdr:to>
    <xdr:pic>
      <xdr:nvPicPr>
        <xdr:cNvPr id="478352" name="Picture 142" descr="https://cef.sri.gob.ec/virtualcef/pluginfile.php/17665/mod_page/content/63/hungria.png">
          <a:extLst>
            <a:ext uri="{FF2B5EF4-FFF2-40B4-BE49-F238E27FC236}">
              <a16:creationId xmlns:a16="http://schemas.microsoft.com/office/drawing/2014/main" id="{00000000-0008-0000-0200-000090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 bwMode="auto">
        <a:xfrm>
          <a:off x="514350" y="9677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49</xdr:row>
      <xdr:rowOff>47625</xdr:rowOff>
    </xdr:from>
    <xdr:to>
      <xdr:col>0</xdr:col>
      <xdr:colOff>704850</xdr:colOff>
      <xdr:row>49</xdr:row>
      <xdr:rowOff>171450</xdr:rowOff>
    </xdr:to>
    <xdr:pic>
      <xdr:nvPicPr>
        <xdr:cNvPr id="478353" name="Picture 143" descr="https://cef.sri.gob.ec/virtualcef/pluginfile.php/17665/mod_page/content/63/islandia.png">
          <a:extLst>
            <a:ext uri="{FF2B5EF4-FFF2-40B4-BE49-F238E27FC236}">
              <a16:creationId xmlns:a16="http://schemas.microsoft.com/office/drawing/2014/main" id="{00000000-0008-0000-0200-000091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 bwMode="auto">
        <a:xfrm>
          <a:off x="514350" y="9867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50</xdr:row>
      <xdr:rowOff>47625</xdr:rowOff>
    </xdr:from>
    <xdr:to>
      <xdr:col>0</xdr:col>
      <xdr:colOff>704850</xdr:colOff>
      <xdr:row>50</xdr:row>
      <xdr:rowOff>171450</xdr:rowOff>
    </xdr:to>
    <xdr:pic>
      <xdr:nvPicPr>
        <xdr:cNvPr id="478354" name="Picture 144" descr="https://cef.sri.gob.ec/virtualcef/pluginfile.php/17665/mod_page/content/63/irlanda.png">
          <a:extLst>
            <a:ext uri="{FF2B5EF4-FFF2-40B4-BE49-F238E27FC236}">
              <a16:creationId xmlns:a16="http://schemas.microsoft.com/office/drawing/2014/main" id="{00000000-0008-0000-0200-000092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 bwMode="auto">
        <a:xfrm>
          <a:off x="514350" y="10058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51</xdr:row>
      <xdr:rowOff>47625</xdr:rowOff>
    </xdr:from>
    <xdr:to>
      <xdr:col>0</xdr:col>
      <xdr:colOff>704850</xdr:colOff>
      <xdr:row>51</xdr:row>
      <xdr:rowOff>171450</xdr:rowOff>
    </xdr:to>
    <xdr:pic>
      <xdr:nvPicPr>
        <xdr:cNvPr id="478355" name="Picture 145" descr="https://cef.sri.gob.ec/virtualcef/pluginfile.php/17665/mod_page/content/63/italia.png">
          <a:extLst>
            <a:ext uri="{FF2B5EF4-FFF2-40B4-BE49-F238E27FC236}">
              <a16:creationId xmlns:a16="http://schemas.microsoft.com/office/drawing/2014/main" id="{00000000-0008-0000-0200-000093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 bwMode="auto">
        <a:xfrm>
          <a:off x="514350" y="10248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52</xdr:row>
      <xdr:rowOff>47625</xdr:rowOff>
    </xdr:from>
    <xdr:to>
      <xdr:col>0</xdr:col>
      <xdr:colOff>704850</xdr:colOff>
      <xdr:row>52</xdr:row>
      <xdr:rowOff>171450</xdr:rowOff>
    </xdr:to>
    <xdr:pic>
      <xdr:nvPicPr>
        <xdr:cNvPr id="478356" name="Picture 146" descr="https://cef.sri.gob.ec/virtualcef/pluginfile.php/17665/mod_page/content/63/luxemburgo.png">
          <a:extLst>
            <a:ext uri="{FF2B5EF4-FFF2-40B4-BE49-F238E27FC236}">
              <a16:creationId xmlns:a16="http://schemas.microsoft.com/office/drawing/2014/main" id="{00000000-0008-0000-0200-000094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 bwMode="auto">
        <a:xfrm>
          <a:off x="514350" y="10439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53</xdr:row>
      <xdr:rowOff>47625</xdr:rowOff>
    </xdr:from>
    <xdr:to>
      <xdr:col>0</xdr:col>
      <xdr:colOff>704850</xdr:colOff>
      <xdr:row>53</xdr:row>
      <xdr:rowOff>171450</xdr:rowOff>
    </xdr:to>
    <xdr:pic>
      <xdr:nvPicPr>
        <xdr:cNvPr id="478357" name="Picture 147" descr="https://cef.sri.gob.ec/virtualcef/pluginfile.php/17665/mod_page/content/63/Nueva-zelanda.png">
          <a:extLst>
            <a:ext uri="{FF2B5EF4-FFF2-40B4-BE49-F238E27FC236}">
              <a16:creationId xmlns:a16="http://schemas.microsoft.com/office/drawing/2014/main" id="{00000000-0008-0000-0200-000095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 bwMode="auto">
        <a:xfrm>
          <a:off x="514350" y="10629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54</xdr:row>
      <xdr:rowOff>47625</xdr:rowOff>
    </xdr:from>
    <xdr:to>
      <xdr:col>0</xdr:col>
      <xdr:colOff>704850</xdr:colOff>
      <xdr:row>54</xdr:row>
      <xdr:rowOff>171450</xdr:rowOff>
    </xdr:to>
    <xdr:pic>
      <xdr:nvPicPr>
        <xdr:cNvPr id="478358" name="Picture 148" descr="https://cef.sri.gob.ec/virtualcef/pluginfile.php/17665/mod_page/content/63/noruega.png">
          <a:extLst>
            <a:ext uri="{FF2B5EF4-FFF2-40B4-BE49-F238E27FC236}">
              <a16:creationId xmlns:a16="http://schemas.microsoft.com/office/drawing/2014/main" id="{00000000-0008-0000-0200-000096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 bwMode="auto">
        <a:xfrm>
          <a:off x="514350" y="10820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55</xdr:row>
      <xdr:rowOff>47625</xdr:rowOff>
    </xdr:from>
    <xdr:to>
      <xdr:col>0</xdr:col>
      <xdr:colOff>704850</xdr:colOff>
      <xdr:row>55</xdr:row>
      <xdr:rowOff>171450</xdr:rowOff>
    </xdr:to>
    <xdr:pic>
      <xdr:nvPicPr>
        <xdr:cNvPr id="478359" name="Picture 149" descr="https://cef.sri.gob.ec/virtualcef/pluginfile.php/17665/mod_page/content/63/portugal.png">
          <a:extLst>
            <a:ext uri="{FF2B5EF4-FFF2-40B4-BE49-F238E27FC236}">
              <a16:creationId xmlns:a16="http://schemas.microsoft.com/office/drawing/2014/main" id="{00000000-0008-0000-0200-000097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 bwMode="auto">
        <a:xfrm>
          <a:off x="514350" y="11010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56</xdr:row>
      <xdr:rowOff>47625</xdr:rowOff>
    </xdr:from>
    <xdr:to>
      <xdr:col>0</xdr:col>
      <xdr:colOff>704850</xdr:colOff>
      <xdr:row>56</xdr:row>
      <xdr:rowOff>171450</xdr:rowOff>
    </xdr:to>
    <xdr:pic>
      <xdr:nvPicPr>
        <xdr:cNvPr id="478360" name="Picture 150" descr="https://cef.sri.gob.ec/virtualcef/pluginfile.php/17665/mod_page/content/63/United-Kingdom.png">
          <a:extLst>
            <a:ext uri="{FF2B5EF4-FFF2-40B4-BE49-F238E27FC236}">
              <a16:creationId xmlns:a16="http://schemas.microsoft.com/office/drawing/2014/main" id="{00000000-0008-0000-0200-000098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 bwMode="auto">
        <a:xfrm>
          <a:off x="514350" y="11201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57</xdr:row>
      <xdr:rowOff>47625</xdr:rowOff>
    </xdr:from>
    <xdr:to>
      <xdr:col>0</xdr:col>
      <xdr:colOff>704850</xdr:colOff>
      <xdr:row>57</xdr:row>
      <xdr:rowOff>171450</xdr:rowOff>
    </xdr:to>
    <xdr:pic>
      <xdr:nvPicPr>
        <xdr:cNvPr id="478361" name="Picture 151" descr="https://cef.sri.gob.ec/virtualcef/pluginfile.php/17665/mod_page/content/63/republica-checa.png">
          <a:extLst>
            <a:ext uri="{FF2B5EF4-FFF2-40B4-BE49-F238E27FC236}">
              <a16:creationId xmlns:a16="http://schemas.microsoft.com/office/drawing/2014/main" id="{00000000-0008-0000-0200-000099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 bwMode="auto">
        <a:xfrm>
          <a:off x="514350" y="11391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58</xdr:row>
      <xdr:rowOff>47625</xdr:rowOff>
    </xdr:from>
    <xdr:to>
      <xdr:col>0</xdr:col>
      <xdr:colOff>704850</xdr:colOff>
      <xdr:row>58</xdr:row>
      <xdr:rowOff>171450</xdr:rowOff>
    </xdr:to>
    <xdr:pic>
      <xdr:nvPicPr>
        <xdr:cNvPr id="478362" name="Picture 152" descr="https://cef.sri.gob.ec/virtualcef/pluginfile.php/17665/mod_page/content/63/slovaquia-republic.png">
          <a:extLst>
            <a:ext uri="{FF2B5EF4-FFF2-40B4-BE49-F238E27FC236}">
              <a16:creationId xmlns:a16="http://schemas.microsoft.com/office/drawing/2014/main" id="{00000000-0008-0000-0200-00009A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 bwMode="auto">
        <a:xfrm>
          <a:off x="514350" y="11582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59</xdr:row>
      <xdr:rowOff>47625</xdr:rowOff>
    </xdr:from>
    <xdr:to>
      <xdr:col>0</xdr:col>
      <xdr:colOff>704850</xdr:colOff>
      <xdr:row>59</xdr:row>
      <xdr:rowOff>171450</xdr:rowOff>
    </xdr:to>
    <xdr:pic>
      <xdr:nvPicPr>
        <xdr:cNvPr id="478363" name="Picture 153" descr="https://cef.sri.gob.ec/virtualcef/pluginfile.php/17665/mod_page/content/63/sweden.png">
          <a:extLst>
            <a:ext uri="{FF2B5EF4-FFF2-40B4-BE49-F238E27FC236}">
              <a16:creationId xmlns:a16="http://schemas.microsoft.com/office/drawing/2014/main" id="{00000000-0008-0000-0200-00009B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 bwMode="auto">
        <a:xfrm>
          <a:off x="514350" y="11772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60</xdr:row>
      <xdr:rowOff>47625</xdr:rowOff>
    </xdr:from>
    <xdr:to>
      <xdr:col>0</xdr:col>
      <xdr:colOff>704850</xdr:colOff>
      <xdr:row>60</xdr:row>
      <xdr:rowOff>171450</xdr:rowOff>
    </xdr:to>
    <xdr:pic>
      <xdr:nvPicPr>
        <xdr:cNvPr id="478364" name="Picture 154" descr="https://cef.sri.gob.ec/virtualcef/pluginfile.php/17665/mod_page/content/63/Switzerland.png">
          <a:extLst>
            <a:ext uri="{FF2B5EF4-FFF2-40B4-BE49-F238E27FC236}">
              <a16:creationId xmlns:a16="http://schemas.microsoft.com/office/drawing/2014/main" id="{00000000-0008-0000-0200-00009C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 bwMode="auto">
        <a:xfrm>
          <a:off x="514350" y="119634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61</xdr:row>
      <xdr:rowOff>47625</xdr:rowOff>
    </xdr:from>
    <xdr:to>
      <xdr:col>0</xdr:col>
      <xdr:colOff>704850</xdr:colOff>
      <xdr:row>61</xdr:row>
      <xdr:rowOff>171450</xdr:rowOff>
    </xdr:to>
    <xdr:pic>
      <xdr:nvPicPr>
        <xdr:cNvPr id="478365" name="Picture 155" descr="https://cef.sri.gob.ec/virtualcef/pluginfile.php/17665/mod_page/content/63/Turkey.png">
          <a:extLst>
            <a:ext uri="{FF2B5EF4-FFF2-40B4-BE49-F238E27FC236}">
              <a16:creationId xmlns:a16="http://schemas.microsoft.com/office/drawing/2014/main" id="{00000000-0008-0000-0200-00009D4C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 bwMode="auto">
        <a:xfrm>
          <a:off x="514350" y="121539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63500</xdr:colOff>
      <xdr:row>63</xdr:row>
      <xdr:rowOff>332617</xdr:rowOff>
    </xdr:from>
    <xdr:to>
      <xdr:col>18</xdr:col>
      <xdr:colOff>325352</xdr:colOff>
      <xdr:row>66</xdr:row>
      <xdr:rowOff>114904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D92A376-FF31-0945-8868-D99143F2A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45" b="17445"/>
        <a:stretch/>
      </xdr:blipFill>
      <xdr:spPr>
        <a:xfrm>
          <a:off x="63500" y="14738046"/>
          <a:ext cx="13125138" cy="725715"/>
        </a:xfrm>
        <a:prstGeom prst="rect">
          <a:avLst/>
        </a:prstGeom>
      </xdr:spPr>
    </xdr:pic>
    <xdr:clientData/>
  </xdr:twoCellAnchor>
  <xdr:twoCellAnchor editAs="oneCell">
    <xdr:from>
      <xdr:col>3</xdr:col>
      <xdr:colOff>42333</xdr:colOff>
      <xdr:row>1</xdr:row>
      <xdr:rowOff>84738</xdr:rowOff>
    </xdr:from>
    <xdr:to>
      <xdr:col>5</xdr:col>
      <xdr:colOff>127000</xdr:colOff>
      <xdr:row>5</xdr:row>
      <xdr:rowOff>177343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4586ED5-7B7E-DD43-9860-6B1EFF0F0F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29000" y="275238"/>
          <a:ext cx="1397000" cy="1193272"/>
        </a:xfrm>
        <a:prstGeom prst="rect">
          <a:avLst/>
        </a:prstGeom>
      </xdr:spPr>
    </xdr:pic>
    <xdr:clientData/>
  </xdr:twoCellAnchor>
  <xdr:twoCellAnchor editAs="oneCell">
    <xdr:from>
      <xdr:col>17</xdr:col>
      <xdr:colOff>526143</xdr:colOff>
      <xdr:row>1</xdr:row>
      <xdr:rowOff>139332</xdr:rowOff>
    </xdr:from>
    <xdr:to>
      <xdr:col>19</xdr:col>
      <xdr:colOff>452</xdr:colOff>
      <xdr:row>3</xdr:row>
      <xdr:rowOff>352755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17E965E-AECC-B84C-8430-9BCE84A53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8572" y="338903"/>
          <a:ext cx="1143000" cy="6125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13</xdr:row>
      <xdr:rowOff>28575</xdr:rowOff>
    </xdr:from>
    <xdr:to>
      <xdr:col>0</xdr:col>
      <xdr:colOff>695325</xdr:colOff>
      <xdr:row>13</xdr:row>
      <xdr:rowOff>152400</xdr:rowOff>
    </xdr:to>
    <xdr:pic>
      <xdr:nvPicPr>
        <xdr:cNvPr id="488522" name="Picture 112" descr="https://cef.sri.gob.ec/virtualcef/pluginfile.php/17653/mod_page/content/32/argentina.png">
          <a:extLst>
            <a:ext uri="{FF2B5EF4-FFF2-40B4-BE49-F238E27FC236}">
              <a16:creationId xmlns:a16="http://schemas.microsoft.com/office/drawing/2014/main" id="{00000000-0008-0000-0300-00004A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4825" y="26193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14</xdr:row>
      <xdr:rowOff>28575</xdr:rowOff>
    </xdr:from>
    <xdr:to>
      <xdr:col>0</xdr:col>
      <xdr:colOff>695325</xdr:colOff>
      <xdr:row>14</xdr:row>
      <xdr:rowOff>152400</xdr:rowOff>
    </xdr:to>
    <xdr:pic>
      <xdr:nvPicPr>
        <xdr:cNvPr id="488523" name="Picture 113" descr="https://cef.sri.gob.ec/virtualcef/pluginfile.php/17653/mod_page/content/32/brasil.png">
          <a:extLst>
            <a:ext uri="{FF2B5EF4-FFF2-40B4-BE49-F238E27FC236}">
              <a16:creationId xmlns:a16="http://schemas.microsoft.com/office/drawing/2014/main" id="{00000000-0008-0000-0300-00004B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04825" y="28098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15</xdr:row>
      <xdr:rowOff>28575</xdr:rowOff>
    </xdr:from>
    <xdr:to>
      <xdr:col>0</xdr:col>
      <xdr:colOff>695325</xdr:colOff>
      <xdr:row>15</xdr:row>
      <xdr:rowOff>152400</xdr:rowOff>
    </xdr:to>
    <xdr:pic>
      <xdr:nvPicPr>
        <xdr:cNvPr id="488524" name="Picture 114" descr="https://cef.sri.gob.ec/virtualcef/pluginfile.php/17653/mod_page/content/32/chile.png">
          <a:extLst>
            <a:ext uri="{FF2B5EF4-FFF2-40B4-BE49-F238E27FC236}">
              <a16:creationId xmlns:a16="http://schemas.microsoft.com/office/drawing/2014/main" id="{00000000-0008-0000-0300-00004C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04825" y="30003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16</xdr:row>
      <xdr:rowOff>28575</xdr:rowOff>
    </xdr:from>
    <xdr:to>
      <xdr:col>0</xdr:col>
      <xdr:colOff>695325</xdr:colOff>
      <xdr:row>16</xdr:row>
      <xdr:rowOff>152400</xdr:rowOff>
    </xdr:to>
    <xdr:pic>
      <xdr:nvPicPr>
        <xdr:cNvPr id="488525" name="Picture 115" descr="https://cef.sri.gob.ec/virtualcef/pluginfile.php/17653/mod_page/content/32/colombia.png">
          <a:extLst>
            <a:ext uri="{FF2B5EF4-FFF2-40B4-BE49-F238E27FC236}">
              <a16:creationId xmlns:a16="http://schemas.microsoft.com/office/drawing/2014/main" id="{00000000-0008-0000-0300-00004D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04825" y="31908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17</xdr:row>
      <xdr:rowOff>28575</xdr:rowOff>
    </xdr:from>
    <xdr:to>
      <xdr:col>0</xdr:col>
      <xdr:colOff>695325</xdr:colOff>
      <xdr:row>17</xdr:row>
      <xdr:rowOff>152400</xdr:rowOff>
    </xdr:to>
    <xdr:pic>
      <xdr:nvPicPr>
        <xdr:cNvPr id="488526" name="Picture 116" descr="https://cef.sri.gob.ec/virtualcef/pluginfile.php/17653/mod_page/content/32/costarica.png">
          <a:extLst>
            <a:ext uri="{FF2B5EF4-FFF2-40B4-BE49-F238E27FC236}">
              <a16:creationId xmlns:a16="http://schemas.microsoft.com/office/drawing/2014/main" id="{00000000-0008-0000-0300-00004E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04825" y="33813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18</xdr:row>
      <xdr:rowOff>28575</xdr:rowOff>
    </xdr:from>
    <xdr:to>
      <xdr:col>0</xdr:col>
      <xdr:colOff>695325</xdr:colOff>
      <xdr:row>18</xdr:row>
      <xdr:rowOff>152400</xdr:rowOff>
    </xdr:to>
    <xdr:pic>
      <xdr:nvPicPr>
        <xdr:cNvPr id="488527" name="Picture 117" descr="https://cef.sri.gob.ec/virtualcef/pluginfile.php/17653/mod_page/content/32/ecuador.png">
          <a:extLst>
            <a:ext uri="{FF2B5EF4-FFF2-40B4-BE49-F238E27FC236}">
              <a16:creationId xmlns:a16="http://schemas.microsoft.com/office/drawing/2014/main" id="{00000000-0008-0000-0300-00004F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04825" y="35718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19</xdr:row>
      <xdr:rowOff>28575</xdr:rowOff>
    </xdr:from>
    <xdr:to>
      <xdr:col>0</xdr:col>
      <xdr:colOff>695325</xdr:colOff>
      <xdr:row>19</xdr:row>
      <xdr:rowOff>152400</xdr:rowOff>
    </xdr:to>
    <xdr:pic>
      <xdr:nvPicPr>
        <xdr:cNvPr id="488528" name="Picture 118" descr="https://cef.sri.gob.ec/virtualcef/pluginfile.php/17653/mod_page/content/32/el-salvador.png">
          <a:extLst>
            <a:ext uri="{FF2B5EF4-FFF2-40B4-BE49-F238E27FC236}">
              <a16:creationId xmlns:a16="http://schemas.microsoft.com/office/drawing/2014/main" id="{00000000-0008-0000-0300-000050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504825" y="37623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20</xdr:row>
      <xdr:rowOff>28575</xdr:rowOff>
    </xdr:from>
    <xdr:to>
      <xdr:col>0</xdr:col>
      <xdr:colOff>695325</xdr:colOff>
      <xdr:row>20</xdr:row>
      <xdr:rowOff>152400</xdr:rowOff>
    </xdr:to>
    <xdr:pic>
      <xdr:nvPicPr>
        <xdr:cNvPr id="488529" name="Picture 119" descr="https://cef.sri.gob.ec/virtualcef/pluginfile.php/17653/mod_page/content/32/guatemala.png">
          <a:extLst>
            <a:ext uri="{FF2B5EF4-FFF2-40B4-BE49-F238E27FC236}">
              <a16:creationId xmlns:a16="http://schemas.microsoft.com/office/drawing/2014/main" id="{00000000-0008-0000-0300-000051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504825" y="39528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21</xdr:row>
      <xdr:rowOff>28575</xdr:rowOff>
    </xdr:from>
    <xdr:to>
      <xdr:col>0</xdr:col>
      <xdr:colOff>695325</xdr:colOff>
      <xdr:row>21</xdr:row>
      <xdr:rowOff>152400</xdr:rowOff>
    </xdr:to>
    <xdr:pic>
      <xdr:nvPicPr>
        <xdr:cNvPr id="488530" name="Picture 120" descr="https://cef.sri.gob.ec/virtualcef/pluginfile.php/17653/mod_page/content/32/honduras.png">
          <a:extLst>
            <a:ext uri="{FF2B5EF4-FFF2-40B4-BE49-F238E27FC236}">
              <a16:creationId xmlns:a16="http://schemas.microsoft.com/office/drawing/2014/main" id="{00000000-0008-0000-0300-000052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504825" y="41433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22</xdr:row>
      <xdr:rowOff>28575</xdr:rowOff>
    </xdr:from>
    <xdr:to>
      <xdr:col>0</xdr:col>
      <xdr:colOff>695325</xdr:colOff>
      <xdr:row>22</xdr:row>
      <xdr:rowOff>152400</xdr:rowOff>
    </xdr:to>
    <xdr:pic>
      <xdr:nvPicPr>
        <xdr:cNvPr id="488531" name="Picture 121" descr="https://cef.sri.gob.ec/virtualcef/pluginfile.php/17653/mod_page/content/32/mexico.png">
          <a:extLst>
            <a:ext uri="{FF2B5EF4-FFF2-40B4-BE49-F238E27FC236}">
              <a16:creationId xmlns:a16="http://schemas.microsoft.com/office/drawing/2014/main" id="{00000000-0008-0000-0300-000053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504825" y="43338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23</xdr:row>
      <xdr:rowOff>28575</xdr:rowOff>
    </xdr:from>
    <xdr:to>
      <xdr:col>0</xdr:col>
      <xdr:colOff>695325</xdr:colOff>
      <xdr:row>23</xdr:row>
      <xdr:rowOff>152400</xdr:rowOff>
    </xdr:to>
    <xdr:pic>
      <xdr:nvPicPr>
        <xdr:cNvPr id="488532" name="Picture 122" descr="https://cef.sri.gob.ec/virtualcef/pluginfile.php/17653/mod_page/content/32/nicaragua.png">
          <a:extLst>
            <a:ext uri="{FF2B5EF4-FFF2-40B4-BE49-F238E27FC236}">
              <a16:creationId xmlns:a16="http://schemas.microsoft.com/office/drawing/2014/main" id="{00000000-0008-0000-0300-000054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504825" y="45243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24</xdr:row>
      <xdr:rowOff>28575</xdr:rowOff>
    </xdr:from>
    <xdr:to>
      <xdr:col>0</xdr:col>
      <xdr:colOff>695325</xdr:colOff>
      <xdr:row>24</xdr:row>
      <xdr:rowOff>152400</xdr:rowOff>
    </xdr:to>
    <xdr:pic>
      <xdr:nvPicPr>
        <xdr:cNvPr id="488533" name="Picture 123" descr="https://cef.sri.gob.ec/virtualcef/pluginfile.php/17653/mod_page/content/32/panama.png">
          <a:extLst>
            <a:ext uri="{FF2B5EF4-FFF2-40B4-BE49-F238E27FC236}">
              <a16:creationId xmlns:a16="http://schemas.microsoft.com/office/drawing/2014/main" id="{00000000-0008-0000-0300-000055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504825" y="47148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25</xdr:row>
      <xdr:rowOff>28575</xdr:rowOff>
    </xdr:from>
    <xdr:to>
      <xdr:col>0</xdr:col>
      <xdr:colOff>695325</xdr:colOff>
      <xdr:row>25</xdr:row>
      <xdr:rowOff>152400</xdr:rowOff>
    </xdr:to>
    <xdr:pic>
      <xdr:nvPicPr>
        <xdr:cNvPr id="488534" name="Picture 124" descr="https://cef.sri.gob.ec/virtualcef/pluginfile.php/17653/mod_page/content/32/paraguay.png">
          <a:extLst>
            <a:ext uri="{FF2B5EF4-FFF2-40B4-BE49-F238E27FC236}">
              <a16:creationId xmlns:a16="http://schemas.microsoft.com/office/drawing/2014/main" id="{00000000-0008-0000-0300-000056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04825" y="49053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26</xdr:row>
      <xdr:rowOff>28575</xdr:rowOff>
    </xdr:from>
    <xdr:to>
      <xdr:col>0</xdr:col>
      <xdr:colOff>695325</xdr:colOff>
      <xdr:row>26</xdr:row>
      <xdr:rowOff>152400</xdr:rowOff>
    </xdr:to>
    <xdr:pic>
      <xdr:nvPicPr>
        <xdr:cNvPr id="488535" name="Picture 125" descr="https://cef.sri.gob.ec/virtualcef/pluginfile.php/17653/mod_page/content/32/peru.png">
          <a:extLst>
            <a:ext uri="{FF2B5EF4-FFF2-40B4-BE49-F238E27FC236}">
              <a16:creationId xmlns:a16="http://schemas.microsoft.com/office/drawing/2014/main" id="{00000000-0008-0000-0300-000057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504825" y="50958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27</xdr:row>
      <xdr:rowOff>28575</xdr:rowOff>
    </xdr:from>
    <xdr:to>
      <xdr:col>0</xdr:col>
      <xdr:colOff>695325</xdr:colOff>
      <xdr:row>27</xdr:row>
      <xdr:rowOff>152400</xdr:rowOff>
    </xdr:to>
    <xdr:pic>
      <xdr:nvPicPr>
        <xdr:cNvPr id="488536" name="Picture 126" descr="https://cef.sri.gob.ec/virtualcef/pluginfile.php/17653/mod_page/content/32/republica-dominicana.png">
          <a:extLst>
            <a:ext uri="{FF2B5EF4-FFF2-40B4-BE49-F238E27FC236}">
              <a16:creationId xmlns:a16="http://schemas.microsoft.com/office/drawing/2014/main" id="{00000000-0008-0000-0300-000058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504825" y="52863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28</xdr:row>
      <xdr:rowOff>28575</xdr:rowOff>
    </xdr:from>
    <xdr:to>
      <xdr:col>0</xdr:col>
      <xdr:colOff>695325</xdr:colOff>
      <xdr:row>28</xdr:row>
      <xdr:rowOff>152400</xdr:rowOff>
    </xdr:to>
    <xdr:pic>
      <xdr:nvPicPr>
        <xdr:cNvPr id="488537" name="Picture 127" descr="https://cef.sri.gob.ec/virtualcef/pluginfile.php/17653/mod_page/content/32/uruguay.png">
          <a:extLst>
            <a:ext uri="{FF2B5EF4-FFF2-40B4-BE49-F238E27FC236}">
              <a16:creationId xmlns:a16="http://schemas.microsoft.com/office/drawing/2014/main" id="{00000000-0008-0000-0300-000059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504825" y="54768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39</xdr:row>
      <xdr:rowOff>28575</xdr:rowOff>
    </xdr:from>
    <xdr:to>
      <xdr:col>0</xdr:col>
      <xdr:colOff>704850</xdr:colOff>
      <xdr:row>39</xdr:row>
      <xdr:rowOff>152400</xdr:rowOff>
    </xdr:to>
    <xdr:pic>
      <xdr:nvPicPr>
        <xdr:cNvPr id="488538" name="Picture 128" descr="https://cef.sri.gob.ec/virtualcef/pluginfile.php/17653/mod_page/content/32/germany.png">
          <a:extLst>
            <a:ext uri="{FF2B5EF4-FFF2-40B4-BE49-F238E27FC236}">
              <a16:creationId xmlns:a16="http://schemas.microsoft.com/office/drawing/2014/main" id="{00000000-0008-0000-0300-00005A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514350" y="8220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40</xdr:row>
      <xdr:rowOff>28575</xdr:rowOff>
    </xdr:from>
    <xdr:to>
      <xdr:col>0</xdr:col>
      <xdr:colOff>704850</xdr:colOff>
      <xdr:row>40</xdr:row>
      <xdr:rowOff>152400</xdr:rowOff>
    </xdr:to>
    <xdr:pic>
      <xdr:nvPicPr>
        <xdr:cNvPr id="488539" name="Picture 129" descr="https://cef.sri.gob.ec/virtualcef/pluginfile.php/17653/mod_page/content/32/austria.png">
          <a:extLst>
            <a:ext uri="{FF2B5EF4-FFF2-40B4-BE49-F238E27FC236}">
              <a16:creationId xmlns:a16="http://schemas.microsoft.com/office/drawing/2014/main" id="{00000000-0008-0000-0300-00005B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514350" y="8410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41</xdr:row>
      <xdr:rowOff>28575</xdr:rowOff>
    </xdr:from>
    <xdr:to>
      <xdr:col>0</xdr:col>
      <xdr:colOff>704850</xdr:colOff>
      <xdr:row>41</xdr:row>
      <xdr:rowOff>152400</xdr:rowOff>
    </xdr:to>
    <xdr:pic>
      <xdr:nvPicPr>
        <xdr:cNvPr id="488540" name="Picture 130" descr="https://cef.sri.gob.ec/virtualcef/pluginfile.php/17653/mod_page/content/32/belgica.png">
          <a:extLst>
            <a:ext uri="{FF2B5EF4-FFF2-40B4-BE49-F238E27FC236}">
              <a16:creationId xmlns:a16="http://schemas.microsoft.com/office/drawing/2014/main" id="{00000000-0008-0000-0300-00005C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514350" y="8601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42</xdr:row>
      <xdr:rowOff>28575</xdr:rowOff>
    </xdr:from>
    <xdr:to>
      <xdr:col>0</xdr:col>
      <xdr:colOff>704850</xdr:colOff>
      <xdr:row>42</xdr:row>
      <xdr:rowOff>152400</xdr:rowOff>
    </xdr:to>
    <xdr:pic>
      <xdr:nvPicPr>
        <xdr:cNvPr id="488541" name="Picture 131" descr="https://cef.sri.gob.ec/virtualcef/pluginfile.php/17653/mod_page/content/32/dinamarca.png">
          <a:extLst>
            <a:ext uri="{FF2B5EF4-FFF2-40B4-BE49-F238E27FC236}">
              <a16:creationId xmlns:a16="http://schemas.microsoft.com/office/drawing/2014/main" id="{00000000-0008-0000-0300-00005D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514350" y="8791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43</xdr:row>
      <xdr:rowOff>28575</xdr:rowOff>
    </xdr:from>
    <xdr:to>
      <xdr:col>0</xdr:col>
      <xdr:colOff>704850</xdr:colOff>
      <xdr:row>43</xdr:row>
      <xdr:rowOff>152400</xdr:rowOff>
    </xdr:to>
    <xdr:pic>
      <xdr:nvPicPr>
        <xdr:cNvPr id="488542" name="Picture 132" descr="https://cef.sri.gob.ec/virtualcef/pluginfile.php/17653/mod_page/content/32/Slovenia.png">
          <a:extLst>
            <a:ext uri="{FF2B5EF4-FFF2-40B4-BE49-F238E27FC236}">
              <a16:creationId xmlns:a16="http://schemas.microsoft.com/office/drawing/2014/main" id="{00000000-0008-0000-0300-00005E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514350" y="8982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44</xdr:row>
      <xdr:rowOff>28575</xdr:rowOff>
    </xdr:from>
    <xdr:to>
      <xdr:col>0</xdr:col>
      <xdr:colOff>704850</xdr:colOff>
      <xdr:row>44</xdr:row>
      <xdr:rowOff>152400</xdr:rowOff>
    </xdr:to>
    <xdr:pic>
      <xdr:nvPicPr>
        <xdr:cNvPr id="488543" name="Picture 133" descr="https://cef.sri.gob.ec/virtualcef/pluginfile.php/17653/mod_page/content/32/Spain.png">
          <a:extLst>
            <a:ext uri="{FF2B5EF4-FFF2-40B4-BE49-F238E27FC236}">
              <a16:creationId xmlns:a16="http://schemas.microsoft.com/office/drawing/2014/main" id="{00000000-0008-0000-0300-00005F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514350" y="9172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45</xdr:row>
      <xdr:rowOff>28575</xdr:rowOff>
    </xdr:from>
    <xdr:to>
      <xdr:col>0</xdr:col>
      <xdr:colOff>704850</xdr:colOff>
      <xdr:row>45</xdr:row>
      <xdr:rowOff>152400</xdr:rowOff>
    </xdr:to>
    <xdr:pic>
      <xdr:nvPicPr>
        <xdr:cNvPr id="488544" name="Picture 134" descr="https://cef.sri.gob.ec/virtualcef/pluginfile.php/17653/mod_page/content/32/estonia.png">
          <a:extLst>
            <a:ext uri="{FF2B5EF4-FFF2-40B4-BE49-F238E27FC236}">
              <a16:creationId xmlns:a16="http://schemas.microsoft.com/office/drawing/2014/main" id="{00000000-0008-0000-0300-000060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514350" y="9363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46</xdr:row>
      <xdr:rowOff>28575</xdr:rowOff>
    </xdr:from>
    <xdr:to>
      <xdr:col>0</xdr:col>
      <xdr:colOff>704850</xdr:colOff>
      <xdr:row>46</xdr:row>
      <xdr:rowOff>152400</xdr:rowOff>
    </xdr:to>
    <xdr:pic>
      <xdr:nvPicPr>
        <xdr:cNvPr id="488545" name="Picture 135" descr="https://cef.sri.gob.ec/virtualcef/pluginfile.php/17653/mod_page/content/32/finlandia.png">
          <a:extLst>
            <a:ext uri="{FF2B5EF4-FFF2-40B4-BE49-F238E27FC236}">
              <a16:creationId xmlns:a16="http://schemas.microsoft.com/office/drawing/2014/main" id="{00000000-0008-0000-0300-000061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514350" y="9553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47</xdr:row>
      <xdr:rowOff>28575</xdr:rowOff>
    </xdr:from>
    <xdr:to>
      <xdr:col>0</xdr:col>
      <xdr:colOff>704850</xdr:colOff>
      <xdr:row>47</xdr:row>
      <xdr:rowOff>152400</xdr:rowOff>
    </xdr:to>
    <xdr:pic>
      <xdr:nvPicPr>
        <xdr:cNvPr id="488546" name="Picture 136" descr="https://cef.sri.gob.ec/virtualcef/pluginfile.php/17653/mod_page/content/32/francia.png">
          <a:extLst>
            <a:ext uri="{FF2B5EF4-FFF2-40B4-BE49-F238E27FC236}">
              <a16:creationId xmlns:a16="http://schemas.microsoft.com/office/drawing/2014/main" id="{00000000-0008-0000-0300-000062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514350" y="9744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48</xdr:row>
      <xdr:rowOff>28575</xdr:rowOff>
    </xdr:from>
    <xdr:to>
      <xdr:col>0</xdr:col>
      <xdr:colOff>704850</xdr:colOff>
      <xdr:row>48</xdr:row>
      <xdr:rowOff>152400</xdr:rowOff>
    </xdr:to>
    <xdr:pic>
      <xdr:nvPicPr>
        <xdr:cNvPr id="488547" name="Picture 137" descr="https://cef.sri.gob.ec/virtualcef/pluginfile.php/17653/mod_page/content/32/grecia.png">
          <a:extLst>
            <a:ext uri="{FF2B5EF4-FFF2-40B4-BE49-F238E27FC236}">
              <a16:creationId xmlns:a16="http://schemas.microsoft.com/office/drawing/2014/main" id="{00000000-0008-0000-0300-000063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514350" y="9934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49</xdr:row>
      <xdr:rowOff>28575</xdr:rowOff>
    </xdr:from>
    <xdr:to>
      <xdr:col>0</xdr:col>
      <xdr:colOff>704850</xdr:colOff>
      <xdr:row>49</xdr:row>
      <xdr:rowOff>152400</xdr:rowOff>
    </xdr:to>
    <xdr:pic>
      <xdr:nvPicPr>
        <xdr:cNvPr id="488548" name="Picture 138" descr="https://cef.sri.gob.ec/virtualcef/pluginfile.php/17653/mod_page/content/32/hungria.png">
          <a:extLst>
            <a:ext uri="{FF2B5EF4-FFF2-40B4-BE49-F238E27FC236}">
              <a16:creationId xmlns:a16="http://schemas.microsoft.com/office/drawing/2014/main" id="{00000000-0008-0000-0300-000064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 bwMode="auto">
        <a:xfrm>
          <a:off x="514350" y="10125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50</xdr:row>
      <xdr:rowOff>28575</xdr:rowOff>
    </xdr:from>
    <xdr:to>
      <xdr:col>0</xdr:col>
      <xdr:colOff>704850</xdr:colOff>
      <xdr:row>50</xdr:row>
      <xdr:rowOff>152400</xdr:rowOff>
    </xdr:to>
    <xdr:pic>
      <xdr:nvPicPr>
        <xdr:cNvPr id="488549" name="Picture 139" descr="https://cef.sri.gob.ec/virtualcef/pluginfile.php/17653/mod_page/content/32/islandia.png">
          <a:extLst>
            <a:ext uri="{FF2B5EF4-FFF2-40B4-BE49-F238E27FC236}">
              <a16:creationId xmlns:a16="http://schemas.microsoft.com/office/drawing/2014/main" id="{00000000-0008-0000-0300-000065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 bwMode="auto">
        <a:xfrm>
          <a:off x="514350" y="10315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51</xdr:row>
      <xdr:rowOff>28575</xdr:rowOff>
    </xdr:from>
    <xdr:to>
      <xdr:col>0</xdr:col>
      <xdr:colOff>704850</xdr:colOff>
      <xdr:row>51</xdr:row>
      <xdr:rowOff>152400</xdr:rowOff>
    </xdr:to>
    <xdr:pic>
      <xdr:nvPicPr>
        <xdr:cNvPr id="488550" name="Picture 140" descr="https://cef.sri.gob.ec/virtualcef/pluginfile.php/17653/mod_page/content/32/irlanda.png">
          <a:extLst>
            <a:ext uri="{FF2B5EF4-FFF2-40B4-BE49-F238E27FC236}">
              <a16:creationId xmlns:a16="http://schemas.microsoft.com/office/drawing/2014/main" id="{00000000-0008-0000-0300-000066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 bwMode="auto">
        <a:xfrm>
          <a:off x="514350" y="10506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52</xdr:row>
      <xdr:rowOff>28575</xdr:rowOff>
    </xdr:from>
    <xdr:to>
      <xdr:col>0</xdr:col>
      <xdr:colOff>704850</xdr:colOff>
      <xdr:row>52</xdr:row>
      <xdr:rowOff>152400</xdr:rowOff>
    </xdr:to>
    <xdr:pic>
      <xdr:nvPicPr>
        <xdr:cNvPr id="488551" name="Picture 141" descr="https://cef.sri.gob.ec/virtualcef/pluginfile.php/17653/mod_page/content/32/italia.png">
          <a:extLst>
            <a:ext uri="{FF2B5EF4-FFF2-40B4-BE49-F238E27FC236}">
              <a16:creationId xmlns:a16="http://schemas.microsoft.com/office/drawing/2014/main" id="{00000000-0008-0000-0300-000067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 bwMode="auto">
        <a:xfrm>
          <a:off x="514350" y="10696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53</xdr:row>
      <xdr:rowOff>28575</xdr:rowOff>
    </xdr:from>
    <xdr:to>
      <xdr:col>0</xdr:col>
      <xdr:colOff>704850</xdr:colOff>
      <xdr:row>53</xdr:row>
      <xdr:rowOff>152400</xdr:rowOff>
    </xdr:to>
    <xdr:pic>
      <xdr:nvPicPr>
        <xdr:cNvPr id="488552" name="Picture 142" descr="https://cef.sri.gob.ec/virtualcef/pluginfile.php/17653/mod_page/content/32/luxemburgo.png">
          <a:extLst>
            <a:ext uri="{FF2B5EF4-FFF2-40B4-BE49-F238E27FC236}">
              <a16:creationId xmlns:a16="http://schemas.microsoft.com/office/drawing/2014/main" id="{00000000-0008-0000-0300-000068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 bwMode="auto">
        <a:xfrm>
          <a:off x="514350" y="10887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54</xdr:row>
      <xdr:rowOff>28575</xdr:rowOff>
    </xdr:from>
    <xdr:to>
      <xdr:col>0</xdr:col>
      <xdr:colOff>704850</xdr:colOff>
      <xdr:row>54</xdr:row>
      <xdr:rowOff>152400</xdr:rowOff>
    </xdr:to>
    <xdr:pic>
      <xdr:nvPicPr>
        <xdr:cNvPr id="488553" name="Picture 143" descr="https://cef.sri.gob.ec/virtualcef/pluginfile.php/17653/mod_page/content/32/Nueva-zelanda.png">
          <a:extLst>
            <a:ext uri="{FF2B5EF4-FFF2-40B4-BE49-F238E27FC236}">
              <a16:creationId xmlns:a16="http://schemas.microsoft.com/office/drawing/2014/main" id="{00000000-0008-0000-0300-000069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 bwMode="auto">
        <a:xfrm>
          <a:off x="514350" y="11077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55</xdr:row>
      <xdr:rowOff>28575</xdr:rowOff>
    </xdr:from>
    <xdr:to>
      <xdr:col>0</xdr:col>
      <xdr:colOff>704850</xdr:colOff>
      <xdr:row>55</xdr:row>
      <xdr:rowOff>152400</xdr:rowOff>
    </xdr:to>
    <xdr:pic>
      <xdr:nvPicPr>
        <xdr:cNvPr id="488554" name="Picture 144" descr="https://cef.sri.gob.ec/virtualcef/pluginfile.php/17653/mod_page/content/32/noruega.png">
          <a:extLst>
            <a:ext uri="{FF2B5EF4-FFF2-40B4-BE49-F238E27FC236}">
              <a16:creationId xmlns:a16="http://schemas.microsoft.com/office/drawing/2014/main" id="{00000000-0008-0000-0300-00006A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 bwMode="auto">
        <a:xfrm>
          <a:off x="514350" y="11268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56</xdr:row>
      <xdr:rowOff>28575</xdr:rowOff>
    </xdr:from>
    <xdr:to>
      <xdr:col>0</xdr:col>
      <xdr:colOff>704850</xdr:colOff>
      <xdr:row>56</xdr:row>
      <xdr:rowOff>152400</xdr:rowOff>
    </xdr:to>
    <xdr:pic>
      <xdr:nvPicPr>
        <xdr:cNvPr id="488555" name="Picture 145" descr="https://cef.sri.gob.ec/virtualcef/pluginfile.php/17653/mod_page/content/32/portugal.png">
          <a:extLst>
            <a:ext uri="{FF2B5EF4-FFF2-40B4-BE49-F238E27FC236}">
              <a16:creationId xmlns:a16="http://schemas.microsoft.com/office/drawing/2014/main" id="{00000000-0008-0000-0300-00006B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 bwMode="auto">
        <a:xfrm>
          <a:off x="514350" y="11458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57</xdr:row>
      <xdr:rowOff>28575</xdr:rowOff>
    </xdr:from>
    <xdr:to>
      <xdr:col>0</xdr:col>
      <xdr:colOff>704850</xdr:colOff>
      <xdr:row>57</xdr:row>
      <xdr:rowOff>152400</xdr:rowOff>
    </xdr:to>
    <xdr:pic>
      <xdr:nvPicPr>
        <xdr:cNvPr id="488556" name="Picture 146" descr="https://cef.sri.gob.ec/virtualcef/pluginfile.php/17653/mod_page/content/32/United-Kingdom.png">
          <a:extLst>
            <a:ext uri="{FF2B5EF4-FFF2-40B4-BE49-F238E27FC236}">
              <a16:creationId xmlns:a16="http://schemas.microsoft.com/office/drawing/2014/main" id="{00000000-0008-0000-0300-00006C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 bwMode="auto">
        <a:xfrm>
          <a:off x="514350" y="11649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58</xdr:row>
      <xdr:rowOff>28575</xdr:rowOff>
    </xdr:from>
    <xdr:to>
      <xdr:col>0</xdr:col>
      <xdr:colOff>704850</xdr:colOff>
      <xdr:row>58</xdr:row>
      <xdr:rowOff>152400</xdr:rowOff>
    </xdr:to>
    <xdr:pic>
      <xdr:nvPicPr>
        <xdr:cNvPr id="488557" name="Picture 147" descr="https://cef.sri.gob.ec/virtualcef/pluginfile.php/17653/mod_page/content/32/republica-checa.png">
          <a:extLst>
            <a:ext uri="{FF2B5EF4-FFF2-40B4-BE49-F238E27FC236}">
              <a16:creationId xmlns:a16="http://schemas.microsoft.com/office/drawing/2014/main" id="{00000000-0008-0000-0300-00006D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 bwMode="auto">
        <a:xfrm>
          <a:off x="514350" y="11839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59</xdr:row>
      <xdr:rowOff>28575</xdr:rowOff>
    </xdr:from>
    <xdr:to>
      <xdr:col>0</xdr:col>
      <xdr:colOff>704850</xdr:colOff>
      <xdr:row>59</xdr:row>
      <xdr:rowOff>152400</xdr:rowOff>
    </xdr:to>
    <xdr:pic>
      <xdr:nvPicPr>
        <xdr:cNvPr id="488558" name="Picture 148" descr="https://cef.sri.gob.ec/virtualcef/pluginfile.php/17653/mod_page/content/32/slovaquia-republic.png">
          <a:extLst>
            <a:ext uri="{FF2B5EF4-FFF2-40B4-BE49-F238E27FC236}">
              <a16:creationId xmlns:a16="http://schemas.microsoft.com/office/drawing/2014/main" id="{00000000-0008-0000-0300-00006E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 bwMode="auto">
        <a:xfrm>
          <a:off x="514350" y="12030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60</xdr:row>
      <xdr:rowOff>28575</xdr:rowOff>
    </xdr:from>
    <xdr:to>
      <xdr:col>0</xdr:col>
      <xdr:colOff>704850</xdr:colOff>
      <xdr:row>60</xdr:row>
      <xdr:rowOff>152400</xdr:rowOff>
    </xdr:to>
    <xdr:pic>
      <xdr:nvPicPr>
        <xdr:cNvPr id="488559" name="Picture 149" descr="https://cef.sri.gob.ec/virtualcef/pluginfile.php/17653/mod_page/content/32/sweden.png">
          <a:extLst>
            <a:ext uri="{FF2B5EF4-FFF2-40B4-BE49-F238E27FC236}">
              <a16:creationId xmlns:a16="http://schemas.microsoft.com/office/drawing/2014/main" id="{00000000-0008-0000-0300-00006F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 bwMode="auto">
        <a:xfrm>
          <a:off x="514350" y="12220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61</xdr:row>
      <xdr:rowOff>28575</xdr:rowOff>
    </xdr:from>
    <xdr:to>
      <xdr:col>0</xdr:col>
      <xdr:colOff>704850</xdr:colOff>
      <xdr:row>61</xdr:row>
      <xdr:rowOff>152400</xdr:rowOff>
    </xdr:to>
    <xdr:pic>
      <xdr:nvPicPr>
        <xdr:cNvPr id="488560" name="Picture 150" descr="https://cef.sri.gob.ec/virtualcef/pluginfile.php/17653/mod_page/content/32/Switzerland.png">
          <a:extLst>
            <a:ext uri="{FF2B5EF4-FFF2-40B4-BE49-F238E27FC236}">
              <a16:creationId xmlns:a16="http://schemas.microsoft.com/office/drawing/2014/main" id="{00000000-0008-0000-0300-000070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 bwMode="auto">
        <a:xfrm>
          <a:off x="514350" y="124110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62</xdr:row>
      <xdr:rowOff>28575</xdr:rowOff>
    </xdr:from>
    <xdr:to>
      <xdr:col>0</xdr:col>
      <xdr:colOff>704850</xdr:colOff>
      <xdr:row>62</xdr:row>
      <xdr:rowOff>152400</xdr:rowOff>
    </xdr:to>
    <xdr:pic>
      <xdr:nvPicPr>
        <xdr:cNvPr id="488561" name="Picture 151" descr="https://cef.sri.gob.ec/virtualcef/pluginfile.php/17653/mod_page/content/32/Turkey.png">
          <a:extLst>
            <a:ext uri="{FF2B5EF4-FFF2-40B4-BE49-F238E27FC236}">
              <a16:creationId xmlns:a16="http://schemas.microsoft.com/office/drawing/2014/main" id="{00000000-0008-0000-0300-0000717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 bwMode="auto">
        <a:xfrm>
          <a:off x="514350" y="126015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25400</xdr:colOff>
      <xdr:row>65</xdr:row>
      <xdr:rowOff>359230</xdr:rowOff>
    </xdr:from>
    <xdr:to>
      <xdr:col>18</xdr:col>
      <xdr:colOff>235394</xdr:colOff>
      <xdr:row>68</xdr:row>
      <xdr:rowOff>308430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33E8E823-4062-1643-B7BA-75D211BC8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569" b="11569"/>
        <a:stretch/>
      </xdr:blipFill>
      <xdr:spPr>
        <a:xfrm>
          <a:off x="25400" y="14020801"/>
          <a:ext cx="12819280" cy="838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117930</xdr:colOff>
      <xdr:row>0</xdr:row>
      <xdr:rowOff>72572</xdr:rowOff>
    </xdr:from>
    <xdr:to>
      <xdr:col>4</xdr:col>
      <xdr:colOff>90556</xdr:colOff>
      <xdr:row>3</xdr:row>
      <xdr:rowOff>229864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DAD62B7D-A625-7545-9622-294DB2B6F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12787" y="72572"/>
          <a:ext cx="952340" cy="892078"/>
        </a:xfrm>
        <a:prstGeom prst="rect">
          <a:avLst/>
        </a:prstGeom>
      </xdr:spPr>
    </xdr:pic>
    <xdr:clientData/>
  </xdr:twoCellAnchor>
  <xdr:twoCellAnchor editAs="oneCell">
    <xdr:from>
      <xdr:col>17</xdr:col>
      <xdr:colOff>598714</xdr:colOff>
      <xdr:row>1</xdr:row>
      <xdr:rowOff>72572</xdr:rowOff>
    </xdr:from>
    <xdr:to>
      <xdr:col>19</xdr:col>
      <xdr:colOff>0</xdr:colOff>
      <xdr:row>3</xdr:row>
      <xdr:rowOff>104566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FCA8B01-BBE8-EC45-89A8-5A52F4E32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37143" y="272143"/>
          <a:ext cx="1143000" cy="61256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523875</xdr:colOff>
      <xdr:row>12</xdr:row>
      <xdr:rowOff>0</xdr:rowOff>
    </xdr:from>
    <xdr:to>
      <xdr:col>0</xdr:col>
      <xdr:colOff>714375</xdr:colOff>
      <xdr:row>12</xdr:row>
      <xdr:rowOff>123825</xdr:rowOff>
    </xdr:to>
    <xdr:pic>
      <xdr:nvPicPr>
        <xdr:cNvPr id="341865" name="Picture 49" descr="https://cef.sri.gob.ec/virtualcef/pluginfile.php/17653/mod_page/content/14/argentina.png">
          <a:extLst>
            <a:ext uri="{FF2B5EF4-FFF2-40B4-BE49-F238E27FC236}">
              <a16:creationId xmlns:a16="http://schemas.microsoft.com/office/drawing/2014/main" id="{00000000-0008-0000-0600-000069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3875" y="22098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13</xdr:row>
      <xdr:rowOff>0</xdr:rowOff>
    </xdr:from>
    <xdr:to>
      <xdr:col>0</xdr:col>
      <xdr:colOff>714375</xdr:colOff>
      <xdr:row>13</xdr:row>
      <xdr:rowOff>123825</xdr:rowOff>
    </xdr:to>
    <xdr:pic>
      <xdr:nvPicPr>
        <xdr:cNvPr id="341866" name="Picture 50" descr="https://cef.sri.gob.ec/virtualcef/pluginfile.php/17653/mod_page/content/14/brasil.png">
          <a:extLst>
            <a:ext uri="{FF2B5EF4-FFF2-40B4-BE49-F238E27FC236}">
              <a16:creationId xmlns:a16="http://schemas.microsoft.com/office/drawing/2014/main" id="{00000000-0008-0000-0600-00006A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24003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14</xdr:row>
      <xdr:rowOff>0</xdr:rowOff>
    </xdr:from>
    <xdr:to>
      <xdr:col>0</xdr:col>
      <xdr:colOff>714375</xdr:colOff>
      <xdr:row>14</xdr:row>
      <xdr:rowOff>123825</xdr:rowOff>
    </xdr:to>
    <xdr:pic>
      <xdr:nvPicPr>
        <xdr:cNvPr id="341867" name="Picture 51" descr="https://cef.sri.gob.ec/virtualcef/pluginfile.php/17653/mod_page/content/14/chile.png">
          <a:extLst>
            <a:ext uri="{FF2B5EF4-FFF2-40B4-BE49-F238E27FC236}">
              <a16:creationId xmlns:a16="http://schemas.microsoft.com/office/drawing/2014/main" id="{00000000-0008-0000-0600-00006B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23875" y="25908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15</xdr:row>
      <xdr:rowOff>0</xdr:rowOff>
    </xdr:from>
    <xdr:to>
      <xdr:col>0</xdr:col>
      <xdr:colOff>714375</xdr:colOff>
      <xdr:row>15</xdr:row>
      <xdr:rowOff>123825</xdr:rowOff>
    </xdr:to>
    <xdr:pic>
      <xdr:nvPicPr>
        <xdr:cNvPr id="341868" name="Picture 52" descr="https://cef.sri.gob.ec/virtualcef/pluginfile.php/17653/mod_page/content/14/colombia.png">
          <a:extLst>
            <a:ext uri="{FF2B5EF4-FFF2-40B4-BE49-F238E27FC236}">
              <a16:creationId xmlns:a16="http://schemas.microsoft.com/office/drawing/2014/main" id="{00000000-0008-0000-0600-00006C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23875" y="27813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16</xdr:row>
      <xdr:rowOff>0</xdr:rowOff>
    </xdr:from>
    <xdr:to>
      <xdr:col>0</xdr:col>
      <xdr:colOff>714375</xdr:colOff>
      <xdr:row>16</xdr:row>
      <xdr:rowOff>123825</xdr:rowOff>
    </xdr:to>
    <xdr:pic>
      <xdr:nvPicPr>
        <xdr:cNvPr id="341869" name="Picture 53" descr="https://cef.sri.gob.ec/virtualcef/pluginfile.php/17653/mod_page/content/14/costarica.png">
          <a:extLst>
            <a:ext uri="{FF2B5EF4-FFF2-40B4-BE49-F238E27FC236}">
              <a16:creationId xmlns:a16="http://schemas.microsoft.com/office/drawing/2014/main" id="{00000000-0008-0000-0600-00006D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23875" y="29718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17</xdr:row>
      <xdr:rowOff>0</xdr:rowOff>
    </xdr:from>
    <xdr:to>
      <xdr:col>0</xdr:col>
      <xdr:colOff>714375</xdr:colOff>
      <xdr:row>17</xdr:row>
      <xdr:rowOff>123825</xdr:rowOff>
    </xdr:to>
    <xdr:pic>
      <xdr:nvPicPr>
        <xdr:cNvPr id="341870" name="Picture 54" descr="https://cef.sri.gob.ec/virtualcef/pluginfile.php/17653/mod_page/content/14/ecuador.png">
          <a:extLst>
            <a:ext uri="{FF2B5EF4-FFF2-40B4-BE49-F238E27FC236}">
              <a16:creationId xmlns:a16="http://schemas.microsoft.com/office/drawing/2014/main" id="{00000000-0008-0000-0600-00006E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23875" y="31623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18</xdr:row>
      <xdr:rowOff>0</xdr:rowOff>
    </xdr:from>
    <xdr:to>
      <xdr:col>0</xdr:col>
      <xdr:colOff>714375</xdr:colOff>
      <xdr:row>18</xdr:row>
      <xdr:rowOff>123825</xdr:rowOff>
    </xdr:to>
    <xdr:pic>
      <xdr:nvPicPr>
        <xdr:cNvPr id="341871" name="Picture 55" descr="https://cef.sri.gob.ec/virtualcef/pluginfile.php/17653/mod_page/content/14/el-salvador.png">
          <a:extLst>
            <a:ext uri="{FF2B5EF4-FFF2-40B4-BE49-F238E27FC236}">
              <a16:creationId xmlns:a16="http://schemas.microsoft.com/office/drawing/2014/main" id="{00000000-0008-0000-0600-00006F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523875" y="33528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19</xdr:row>
      <xdr:rowOff>0</xdr:rowOff>
    </xdr:from>
    <xdr:to>
      <xdr:col>0</xdr:col>
      <xdr:colOff>714375</xdr:colOff>
      <xdr:row>19</xdr:row>
      <xdr:rowOff>123825</xdr:rowOff>
    </xdr:to>
    <xdr:pic>
      <xdr:nvPicPr>
        <xdr:cNvPr id="341872" name="Picture 56" descr="https://cef.sri.gob.ec/virtualcef/pluginfile.php/17653/mod_page/content/14/guatemala.png">
          <a:extLst>
            <a:ext uri="{FF2B5EF4-FFF2-40B4-BE49-F238E27FC236}">
              <a16:creationId xmlns:a16="http://schemas.microsoft.com/office/drawing/2014/main" id="{00000000-0008-0000-0600-000070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523875" y="35433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20</xdr:row>
      <xdr:rowOff>0</xdr:rowOff>
    </xdr:from>
    <xdr:to>
      <xdr:col>0</xdr:col>
      <xdr:colOff>714375</xdr:colOff>
      <xdr:row>20</xdr:row>
      <xdr:rowOff>123825</xdr:rowOff>
    </xdr:to>
    <xdr:pic>
      <xdr:nvPicPr>
        <xdr:cNvPr id="341873" name="Picture 57" descr="https://cef.sri.gob.ec/virtualcef/pluginfile.php/17653/mod_page/content/14/honduras.png">
          <a:extLst>
            <a:ext uri="{FF2B5EF4-FFF2-40B4-BE49-F238E27FC236}">
              <a16:creationId xmlns:a16="http://schemas.microsoft.com/office/drawing/2014/main" id="{00000000-0008-0000-0600-000071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523875" y="37338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21</xdr:row>
      <xdr:rowOff>0</xdr:rowOff>
    </xdr:from>
    <xdr:to>
      <xdr:col>0</xdr:col>
      <xdr:colOff>714375</xdr:colOff>
      <xdr:row>21</xdr:row>
      <xdr:rowOff>123825</xdr:rowOff>
    </xdr:to>
    <xdr:pic>
      <xdr:nvPicPr>
        <xdr:cNvPr id="341874" name="Picture 58" descr="https://cef.sri.gob.ec/virtualcef/pluginfile.php/17653/mod_page/content/14/mexico.png">
          <a:extLst>
            <a:ext uri="{FF2B5EF4-FFF2-40B4-BE49-F238E27FC236}">
              <a16:creationId xmlns:a16="http://schemas.microsoft.com/office/drawing/2014/main" id="{00000000-0008-0000-0600-000072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523875" y="39243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22</xdr:row>
      <xdr:rowOff>0</xdr:rowOff>
    </xdr:from>
    <xdr:to>
      <xdr:col>0</xdr:col>
      <xdr:colOff>714375</xdr:colOff>
      <xdr:row>22</xdr:row>
      <xdr:rowOff>123825</xdr:rowOff>
    </xdr:to>
    <xdr:pic>
      <xdr:nvPicPr>
        <xdr:cNvPr id="341875" name="Picture 59" descr="https://cef.sri.gob.ec/virtualcef/pluginfile.php/17653/mod_page/content/14/nicaragua.png">
          <a:extLst>
            <a:ext uri="{FF2B5EF4-FFF2-40B4-BE49-F238E27FC236}">
              <a16:creationId xmlns:a16="http://schemas.microsoft.com/office/drawing/2014/main" id="{00000000-0008-0000-0600-000073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523875" y="41148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23</xdr:row>
      <xdr:rowOff>0</xdr:rowOff>
    </xdr:from>
    <xdr:to>
      <xdr:col>0</xdr:col>
      <xdr:colOff>714375</xdr:colOff>
      <xdr:row>23</xdr:row>
      <xdr:rowOff>123825</xdr:rowOff>
    </xdr:to>
    <xdr:pic>
      <xdr:nvPicPr>
        <xdr:cNvPr id="341876" name="Picture 60" descr="https://cef.sri.gob.ec/virtualcef/pluginfile.php/17653/mod_page/content/14/panama.png">
          <a:extLst>
            <a:ext uri="{FF2B5EF4-FFF2-40B4-BE49-F238E27FC236}">
              <a16:creationId xmlns:a16="http://schemas.microsoft.com/office/drawing/2014/main" id="{00000000-0008-0000-0600-000074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523875" y="43053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24</xdr:row>
      <xdr:rowOff>0</xdr:rowOff>
    </xdr:from>
    <xdr:to>
      <xdr:col>0</xdr:col>
      <xdr:colOff>714375</xdr:colOff>
      <xdr:row>24</xdr:row>
      <xdr:rowOff>123825</xdr:rowOff>
    </xdr:to>
    <xdr:pic>
      <xdr:nvPicPr>
        <xdr:cNvPr id="341877" name="Picture 61" descr="https://cef.sri.gob.ec/virtualcef/pluginfile.php/17653/mod_page/content/14/paraguay.png">
          <a:extLst>
            <a:ext uri="{FF2B5EF4-FFF2-40B4-BE49-F238E27FC236}">
              <a16:creationId xmlns:a16="http://schemas.microsoft.com/office/drawing/2014/main" id="{00000000-0008-0000-0600-000075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23875" y="44958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25</xdr:row>
      <xdr:rowOff>0</xdr:rowOff>
    </xdr:from>
    <xdr:to>
      <xdr:col>0</xdr:col>
      <xdr:colOff>714375</xdr:colOff>
      <xdr:row>25</xdr:row>
      <xdr:rowOff>123825</xdr:rowOff>
    </xdr:to>
    <xdr:pic>
      <xdr:nvPicPr>
        <xdr:cNvPr id="341878" name="Picture 62" descr="https://cef.sri.gob.ec/virtualcef/pluginfile.php/17653/mod_page/content/14/peru.png">
          <a:extLst>
            <a:ext uri="{FF2B5EF4-FFF2-40B4-BE49-F238E27FC236}">
              <a16:creationId xmlns:a16="http://schemas.microsoft.com/office/drawing/2014/main" id="{00000000-0008-0000-0600-000076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523875" y="46863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26</xdr:row>
      <xdr:rowOff>0</xdr:rowOff>
    </xdr:from>
    <xdr:to>
      <xdr:col>0</xdr:col>
      <xdr:colOff>714375</xdr:colOff>
      <xdr:row>26</xdr:row>
      <xdr:rowOff>123825</xdr:rowOff>
    </xdr:to>
    <xdr:pic>
      <xdr:nvPicPr>
        <xdr:cNvPr id="341879" name="Picture 63" descr="https://cef.sri.gob.ec/virtualcef/pluginfile.php/17653/mod_page/content/14/republica-dominicana.png">
          <a:extLst>
            <a:ext uri="{FF2B5EF4-FFF2-40B4-BE49-F238E27FC236}">
              <a16:creationId xmlns:a16="http://schemas.microsoft.com/office/drawing/2014/main" id="{00000000-0008-0000-0600-000077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523875" y="48768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27</xdr:row>
      <xdr:rowOff>0</xdr:rowOff>
    </xdr:from>
    <xdr:to>
      <xdr:col>0</xdr:col>
      <xdr:colOff>714375</xdr:colOff>
      <xdr:row>27</xdr:row>
      <xdr:rowOff>123825</xdr:rowOff>
    </xdr:to>
    <xdr:pic>
      <xdr:nvPicPr>
        <xdr:cNvPr id="341880" name="Picture 64" descr="https://cef.sri.gob.ec/virtualcef/pluginfile.php/17653/mod_page/content/14/uruguay.png">
          <a:extLst>
            <a:ext uri="{FF2B5EF4-FFF2-40B4-BE49-F238E27FC236}">
              <a16:creationId xmlns:a16="http://schemas.microsoft.com/office/drawing/2014/main" id="{00000000-0008-0000-0600-000078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523875" y="506730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34</xdr:row>
      <xdr:rowOff>0</xdr:rowOff>
    </xdr:from>
    <xdr:to>
      <xdr:col>0</xdr:col>
      <xdr:colOff>676275</xdr:colOff>
      <xdr:row>34</xdr:row>
      <xdr:rowOff>123825</xdr:rowOff>
    </xdr:to>
    <xdr:pic>
      <xdr:nvPicPr>
        <xdr:cNvPr id="341882" name="Picture 66" descr="https://cef.sri.gob.ec/virtualcef/pluginfile.php/17653/mod_page/content/14/austria.png">
          <a:extLst>
            <a:ext uri="{FF2B5EF4-FFF2-40B4-BE49-F238E27FC236}">
              <a16:creationId xmlns:a16="http://schemas.microsoft.com/office/drawing/2014/main" id="{00000000-0008-0000-0600-00007A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485775" y="7343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35</xdr:row>
      <xdr:rowOff>0</xdr:rowOff>
    </xdr:from>
    <xdr:to>
      <xdr:col>0</xdr:col>
      <xdr:colOff>676275</xdr:colOff>
      <xdr:row>35</xdr:row>
      <xdr:rowOff>123825</xdr:rowOff>
    </xdr:to>
    <xdr:pic>
      <xdr:nvPicPr>
        <xdr:cNvPr id="341883" name="Picture 67" descr="https://cef.sri.gob.ec/virtualcef/pluginfile.php/17653/mod_page/content/14/belgica.png">
          <a:extLst>
            <a:ext uri="{FF2B5EF4-FFF2-40B4-BE49-F238E27FC236}">
              <a16:creationId xmlns:a16="http://schemas.microsoft.com/office/drawing/2014/main" id="{00000000-0008-0000-0600-00007B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485775" y="7534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36</xdr:row>
      <xdr:rowOff>0</xdr:rowOff>
    </xdr:from>
    <xdr:to>
      <xdr:col>0</xdr:col>
      <xdr:colOff>676275</xdr:colOff>
      <xdr:row>36</xdr:row>
      <xdr:rowOff>123825</xdr:rowOff>
    </xdr:to>
    <xdr:pic>
      <xdr:nvPicPr>
        <xdr:cNvPr id="341884" name="Picture 68" descr="https://cef.sri.gob.ec/virtualcef/pluginfile.php/17653/mod_page/content/14/dinamarca.png">
          <a:extLst>
            <a:ext uri="{FF2B5EF4-FFF2-40B4-BE49-F238E27FC236}">
              <a16:creationId xmlns:a16="http://schemas.microsoft.com/office/drawing/2014/main" id="{00000000-0008-0000-0600-00007C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485775" y="7724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37</xdr:row>
      <xdr:rowOff>0</xdr:rowOff>
    </xdr:from>
    <xdr:to>
      <xdr:col>0</xdr:col>
      <xdr:colOff>676275</xdr:colOff>
      <xdr:row>37</xdr:row>
      <xdr:rowOff>123825</xdr:rowOff>
    </xdr:to>
    <xdr:pic>
      <xdr:nvPicPr>
        <xdr:cNvPr id="341885" name="Picture 69" descr="https://cef.sri.gob.ec/virtualcef/pluginfile.php/17653/mod_page/content/14/Slovenia.png">
          <a:extLst>
            <a:ext uri="{FF2B5EF4-FFF2-40B4-BE49-F238E27FC236}">
              <a16:creationId xmlns:a16="http://schemas.microsoft.com/office/drawing/2014/main" id="{00000000-0008-0000-0600-00007D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485775" y="7915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38</xdr:row>
      <xdr:rowOff>0</xdr:rowOff>
    </xdr:from>
    <xdr:to>
      <xdr:col>0</xdr:col>
      <xdr:colOff>676275</xdr:colOff>
      <xdr:row>38</xdr:row>
      <xdr:rowOff>123825</xdr:rowOff>
    </xdr:to>
    <xdr:pic>
      <xdr:nvPicPr>
        <xdr:cNvPr id="341886" name="Picture 70" descr="https://cef.sri.gob.ec/virtualcef/pluginfile.php/17653/mod_page/content/14/Spain.png">
          <a:extLst>
            <a:ext uri="{FF2B5EF4-FFF2-40B4-BE49-F238E27FC236}">
              <a16:creationId xmlns:a16="http://schemas.microsoft.com/office/drawing/2014/main" id="{00000000-0008-0000-0600-00007E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485775" y="8105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39</xdr:row>
      <xdr:rowOff>0</xdr:rowOff>
    </xdr:from>
    <xdr:to>
      <xdr:col>0</xdr:col>
      <xdr:colOff>676275</xdr:colOff>
      <xdr:row>39</xdr:row>
      <xdr:rowOff>123825</xdr:rowOff>
    </xdr:to>
    <xdr:pic>
      <xdr:nvPicPr>
        <xdr:cNvPr id="341887" name="Picture 71" descr="https://cef.sri.gob.ec/virtualcef/pluginfile.php/17653/mod_page/content/14/estonia.png">
          <a:extLst>
            <a:ext uri="{FF2B5EF4-FFF2-40B4-BE49-F238E27FC236}">
              <a16:creationId xmlns:a16="http://schemas.microsoft.com/office/drawing/2014/main" id="{00000000-0008-0000-0600-00007F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485775" y="8296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40</xdr:row>
      <xdr:rowOff>0</xdr:rowOff>
    </xdr:from>
    <xdr:to>
      <xdr:col>0</xdr:col>
      <xdr:colOff>676275</xdr:colOff>
      <xdr:row>40</xdr:row>
      <xdr:rowOff>123825</xdr:rowOff>
    </xdr:to>
    <xdr:pic>
      <xdr:nvPicPr>
        <xdr:cNvPr id="341888" name="Picture 72" descr="https://cef.sri.gob.ec/virtualcef/pluginfile.php/17653/mod_page/content/14/finlandia.png">
          <a:extLst>
            <a:ext uri="{FF2B5EF4-FFF2-40B4-BE49-F238E27FC236}">
              <a16:creationId xmlns:a16="http://schemas.microsoft.com/office/drawing/2014/main" id="{00000000-0008-0000-0600-000080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485775" y="8486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41</xdr:row>
      <xdr:rowOff>0</xdr:rowOff>
    </xdr:from>
    <xdr:to>
      <xdr:col>0</xdr:col>
      <xdr:colOff>676275</xdr:colOff>
      <xdr:row>41</xdr:row>
      <xdr:rowOff>123825</xdr:rowOff>
    </xdr:to>
    <xdr:pic>
      <xdr:nvPicPr>
        <xdr:cNvPr id="341889" name="Picture 73" descr="https://cef.sri.gob.ec/virtualcef/pluginfile.php/17653/mod_page/content/14/francia.png">
          <a:extLst>
            <a:ext uri="{FF2B5EF4-FFF2-40B4-BE49-F238E27FC236}">
              <a16:creationId xmlns:a16="http://schemas.microsoft.com/office/drawing/2014/main" id="{00000000-0008-0000-0600-000081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485775" y="8677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42</xdr:row>
      <xdr:rowOff>0</xdr:rowOff>
    </xdr:from>
    <xdr:to>
      <xdr:col>0</xdr:col>
      <xdr:colOff>676275</xdr:colOff>
      <xdr:row>42</xdr:row>
      <xdr:rowOff>123825</xdr:rowOff>
    </xdr:to>
    <xdr:pic>
      <xdr:nvPicPr>
        <xdr:cNvPr id="341890" name="Picture 74" descr="https://cef.sri.gob.ec/virtualcef/pluginfile.php/17653/mod_page/content/14/grecia.png">
          <a:extLst>
            <a:ext uri="{FF2B5EF4-FFF2-40B4-BE49-F238E27FC236}">
              <a16:creationId xmlns:a16="http://schemas.microsoft.com/office/drawing/2014/main" id="{00000000-0008-0000-0600-000082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485775" y="8867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43</xdr:row>
      <xdr:rowOff>0</xdr:rowOff>
    </xdr:from>
    <xdr:to>
      <xdr:col>0</xdr:col>
      <xdr:colOff>676275</xdr:colOff>
      <xdr:row>43</xdr:row>
      <xdr:rowOff>123825</xdr:rowOff>
    </xdr:to>
    <xdr:pic>
      <xdr:nvPicPr>
        <xdr:cNvPr id="341891" name="Picture 75" descr="https://cef.sri.gob.ec/virtualcef/pluginfile.php/17653/mod_page/content/14/hungria.png">
          <a:extLst>
            <a:ext uri="{FF2B5EF4-FFF2-40B4-BE49-F238E27FC236}">
              <a16:creationId xmlns:a16="http://schemas.microsoft.com/office/drawing/2014/main" id="{00000000-0008-0000-0600-000083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485775" y="9058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44</xdr:row>
      <xdr:rowOff>0</xdr:rowOff>
    </xdr:from>
    <xdr:to>
      <xdr:col>0</xdr:col>
      <xdr:colOff>676275</xdr:colOff>
      <xdr:row>44</xdr:row>
      <xdr:rowOff>123825</xdr:rowOff>
    </xdr:to>
    <xdr:pic>
      <xdr:nvPicPr>
        <xdr:cNvPr id="341892" name="Picture 76" descr="https://cef.sri.gob.ec/virtualcef/pluginfile.php/17653/mod_page/content/14/islandia.png">
          <a:extLst>
            <a:ext uri="{FF2B5EF4-FFF2-40B4-BE49-F238E27FC236}">
              <a16:creationId xmlns:a16="http://schemas.microsoft.com/office/drawing/2014/main" id="{00000000-0008-0000-0600-000084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 bwMode="auto">
        <a:xfrm>
          <a:off x="485775" y="9248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45</xdr:row>
      <xdr:rowOff>0</xdr:rowOff>
    </xdr:from>
    <xdr:to>
      <xdr:col>0</xdr:col>
      <xdr:colOff>676275</xdr:colOff>
      <xdr:row>45</xdr:row>
      <xdr:rowOff>123825</xdr:rowOff>
    </xdr:to>
    <xdr:pic>
      <xdr:nvPicPr>
        <xdr:cNvPr id="341893" name="Picture 77" descr="https://cef.sri.gob.ec/virtualcef/pluginfile.php/17653/mod_page/content/14/irlanda.png">
          <a:extLst>
            <a:ext uri="{FF2B5EF4-FFF2-40B4-BE49-F238E27FC236}">
              <a16:creationId xmlns:a16="http://schemas.microsoft.com/office/drawing/2014/main" id="{00000000-0008-0000-0600-000085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 bwMode="auto">
        <a:xfrm>
          <a:off x="485775" y="9439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46</xdr:row>
      <xdr:rowOff>0</xdr:rowOff>
    </xdr:from>
    <xdr:to>
      <xdr:col>0</xdr:col>
      <xdr:colOff>676275</xdr:colOff>
      <xdr:row>46</xdr:row>
      <xdr:rowOff>123825</xdr:rowOff>
    </xdr:to>
    <xdr:pic>
      <xdr:nvPicPr>
        <xdr:cNvPr id="341894" name="Picture 78" descr="https://cef.sri.gob.ec/virtualcef/pluginfile.php/17653/mod_page/content/14/italia.png">
          <a:extLst>
            <a:ext uri="{FF2B5EF4-FFF2-40B4-BE49-F238E27FC236}">
              <a16:creationId xmlns:a16="http://schemas.microsoft.com/office/drawing/2014/main" id="{00000000-0008-0000-0600-000086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 bwMode="auto">
        <a:xfrm>
          <a:off x="485775" y="9629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47</xdr:row>
      <xdr:rowOff>0</xdr:rowOff>
    </xdr:from>
    <xdr:to>
      <xdr:col>0</xdr:col>
      <xdr:colOff>676275</xdr:colOff>
      <xdr:row>47</xdr:row>
      <xdr:rowOff>123825</xdr:rowOff>
    </xdr:to>
    <xdr:pic>
      <xdr:nvPicPr>
        <xdr:cNvPr id="341895" name="Picture 79" descr="https://cef.sri.gob.ec/virtualcef/pluginfile.php/17653/mod_page/content/14/luxemburgo.png">
          <a:extLst>
            <a:ext uri="{FF2B5EF4-FFF2-40B4-BE49-F238E27FC236}">
              <a16:creationId xmlns:a16="http://schemas.microsoft.com/office/drawing/2014/main" id="{00000000-0008-0000-0600-000087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 bwMode="auto">
        <a:xfrm>
          <a:off x="485775" y="9820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48</xdr:row>
      <xdr:rowOff>0</xdr:rowOff>
    </xdr:from>
    <xdr:to>
      <xdr:col>0</xdr:col>
      <xdr:colOff>676275</xdr:colOff>
      <xdr:row>48</xdr:row>
      <xdr:rowOff>123825</xdr:rowOff>
    </xdr:to>
    <xdr:pic>
      <xdr:nvPicPr>
        <xdr:cNvPr id="341896" name="Picture 80" descr="https://cef.sri.gob.ec/virtualcef/pluginfile.php/17653/mod_page/content/14/Nueva-zelanda.png">
          <a:extLst>
            <a:ext uri="{FF2B5EF4-FFF2-40B4-BE49-F238E27FC236}">
              <a16:creationId xmlns:a16="http://schemas.microsoft.com/office/drawing/2014/main" id="{00000000-0008-0000-0600-000088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 bwMode="auto">
        <a:xfrm>
          <a:off x="485775" y="10010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49</xdr:row>
      <xdr:rowOff>0</xdr:rowOff>
    </xdr:from>
    <xdr:to>
      <xdr:col>0</xdr:col>
      <xdr:colOff>676275</xdr:colOff>
      <xdr:row>49</xdr:row>
      <xdr:rowOff>123825</xdr:rowOff>
    </xdr:to>
    <xdr:pic>
      <xdr:nvPicPr>
        <xdr:cNvPr id="341897" name="Picture 81" descr="https://cef.sri.gob.ec/virtualcef/pluginfile.php/17653/mod_page/content/14/noruega.png">
          <a:extLst>
            <a:ext uri="{FF2B5EF4-FFF2-40B4-BE49-F238E27FC236}">
              <a16:creationId xmlns:a16="http://schemas.microsoft.com/office/drawing/2014/main" id="{00000000-0008-0000-0600-000089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 bwMode="auto">
        <a:xfrm>
          <a:off x="485775" y="10201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50</xdr:row>
      <xdr:rowOff>0</xdr:rowOff>
    </xdr:from>
    <xdr:to>
      <xdr:col>0</xdr:col>
      <xdr:colOff>676275</xdr:colOff>
      <xdr:row>50</xdr:row>
      <xdr:rowOff>123825</xdr:rowOff>
    </xdr:to>
    <xdr:pic>
      <xdr:nvPicPr>
        <xdr:cNvPr id="341898" name="Picture 82" descr="https://cef.sri.gob.ec/virtualcef/pluginfile.php/17653/mod_page/content/14/portugal.png">
          <a:extLst>
            <a:ext uri="{FF2B5EF4-FFF2-40B4-BE49-F238E27FC236}">
              <a16:creationId xmlns:a16="http://schemas.microsoft.com/office/drawing/2014/main" id="{00000000-0008-0000-0600-00008A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 bwMode="auto">
        <a:xfrm>
          <a:off x="485775" y="10391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51</xdr:row>
      <xdr:rowOff>0</xdr:rowOff>
    </xdr:from>
    <xdr:to>
      <xdr:col>0</xdr:col>
      <xdr:colOff>676275</xdr:colOff>
      <xdr:row>51</xdr:row>
      <xdr:rowOff>123825</xdr:rowOff>
    </xdr:to>
    <xdr:pic>
      <xdr:nvPicPr>
        <xdr:cNvPr id="341899" name="Picture 83" descr="https://cef.sri.gob.ec/virtualcef/pluginfile.php/17653/mod_page/content/14/United-Kingdom.png">
          <a:extLst>
            <a:ext uri="{FF2B5EF4-FFF2-40B4-BE49-F238E27FC236}">
              <a16:creationId xmlns:a16="http://schemas.microsoft.com/office/drawing/2014/main" id="{00000000-0008-0000-0600-00008B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 bwMode="auto">
        <a:xfrm>
          <a:off x="485775" y="10582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52</xdr:row>
      <xdr:rowOff>0</xdr:rowOff>
    </xdr:from>
    <xdr:to>
      <xdr:col>0</xdr:col>
      <xdr:colOff>676275</xdr:colOff>
      <xdr:row>52</xdr:row>
      <xdr:rowOff>123825</xdr:rowOff>
    </xdr:to>
    <xdr:pic>
      <xdr:nvPicPr>
        <xdr:cNvPr id="341900" name="Picture 84" descr="https://cef.sri.gob.ec/virtualcef/pluginfile.php/17653/mod_page/content/14/republica-checa.png">
          <a:extLst>
            <a:ext uri="{FF2B5EF4-FFF2-40B4-BE49-F238E27FC236}">
              <a16:creationId xmlns:a16="http://schemas.microsoft.com/office/drawing/2014/main" id="{00000000-0008-0000-0600-00008C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 bwMode="auto">
        <a:xfrm>
          <a:off x="485775" y="10772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53</xdr:row>
      <xdr:rowOff>0</xdr:rowOff>
    </xdr:from>
    <xdr:to>
      <xdr:col>0</xdr:col>
      <xdr:colOff>676275</xdr:colOff>
      <xdr:row>53</xdr:row>
      <xdr:rowOff>123825</xdr:rowOff>
    </xdr:to>
    <xdr:pic>
      <xdr:nvPicPr>
        <xdr:cNvPr id="341901" name="Picture 85" descr="https://cef.sri.gob.ec/virtualcef/pluginfile.php/17653/mod_page/content/14/slovaquia-republic.png">
          <a:extLst>
            <a:ext uri="{FF2B5EF4-FFF2-40B4-BE49-F238E27FC236}">
              <a16:creationId xmlns:a16="http://schemas.microsoft.com/office/drawing/2014/main" id="{00000000-0008-0000-0600-00008D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 bwMode="auto">
        <a:xfrm>
          <a:off x="485775" y="10963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54</xdr:row>
      <xdr:rowOff>0</xdr:rowOff>
    </xdr:from>
    <xdr:to>
      <xdr:col>0</xdr:col>
      <xdr:colOff>676275</xdr:colOff>
      <xdr:row>54</xdr:row>
      <xdr:rowOff>123825</xdr:rowOff>
    </xdr:to>
    <xdr:pic>
      <xdr:nvPicPr>
        <xdr:cNvPr id="341902" name="Picture 86" descr="https://cef.sri.gob.ec/virtualcef/pluginfile.php/17653/mod_page/content/14/sweden.png">
          <a:extLst>
            <a:ext uri="{FF2B5EF4-FFF2-40B4-BE49-F238E27FC236}">
              <a16:creationId xmlns:a16="http://schemas.microsoft.com/office/drawing/2014/main" id="{00000000-0008-0000-0600-00008E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 bwMode="auto">
        <a:xfrm>
          <a:off x="485775" y="11153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55</xdr:row>
      <xdr:rowOff>0</xdr:rowOff>
    </xdr:from>
    <xdr:to>
      <xdr:col>0</xdr:col>
      <xdr:colOff>676275</xdr:colOff>
      <xdr:row>55</xdr:row>
      <xdr:rowOff>123825</xdr:rowOff>
    </xdr:to>
    <xdr:pic>
      <xdr:nvPicPr>
        <xdr:cNvPr id="341903" name="Picture 87" descr="https://cef.sri.gob.ec/virtualcef/pluginfile.php/17653/mod_page/content/14/Switzerland.png">
          <a:extLst>
            <a:ext uri="{FF2B5EF4-FFF2-40B4-BE49-F238E27FC236}">
              <a16:creationId xmlns:a16="http://schemas.microsoft.com/office/drawing/2014/main" id="{00000000-0008-0000-0600-00008F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 bwMode="auto">
        <a:xfrm>
          <a:off x="485775" y="11344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56</xdr:row>
      <xdr:rowOff>0</xdr:rowOff>
    </xdr:from>
    <xdr:to>
      <xdr:col>0</xdr:col>
      <xdr:colOff>676275</xdr:colOff>
      <xdr:row>56</xdr:row>
      <xdr:rowOff>123825</xdr:rowOff>
    </xdr:to>
    <xdr:pic>
      <xdr:nvPicPr>
        <xdr:cNvPr id="341904" name="Picture 88" descr="https://cef.sri.gob.ec/virtualcef/pluginfile.php/17653/mod_page/content/14/Turkey.png">
          <a:extLst>
            <a:ext uri="{FF2B5EF4-FFF2-40B4-BE49-F238E27FC236}">
              <a16:creationId xmlns:a16="http://schemas.microsoft.com/office/drawing/2014/main" id="{00000000-0008-0000-0600-00009037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 bwMode="auto">
        <a:xfrm>
          <a:off x="485775" y="11534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60</xdr:row>
      <xdr:rowOff>501195</xdr:rowOff>
    </xdr:from>
    <xdr:to>
      <xdr:col>18</xdr:col>
      <xdr:colOff>337447</xdr:colOff>
      <xdr:row>64</xdr:row>
      <xdr:rowOff>181427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6395643-83F6-444E-B3BA-8EFAECD841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13" t="13262" b="11906"/>
        <a:stretch/>
      </xdr:blipFill>
      <xdr:spPr>
        <a:xfrm>
          <a:off x="0" y="13164909"/>
          <a:ext cx="13128161" cy="877661"/>
        </a:xfrm>
        <a:prstGeom prst="rect">
          <a:avLst/>
        </a:prstGeom>
      </xdr:spPr>
    </xdr:pic>
    <xdr:clientData/>
  </xdr:twoCellAnchor>
  <xdr:twoCellAnchor editAs="oneCell">
    <xdr:from>
      <xdr:col>3</xdr:col>
      <xdr:colOff>74839</xdr:colOff>
      <xdr:row>0</xdr:row>
      <xdr:rowOff>127000</xdr:rowOff>
    </xdr:from>
    <xdr:to>
      <xdr:col>5</xdr:col>
      <xdr:colOff>61073</xdr:colOff>
      <xdr:row>4</xdr:row>
      <xdr:rowOff>48435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1BE25DC-6367-3244-B5FE-576AF7C59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95625" y="127000"/>
          <a:ext cx="965948" cy="873935"/>
        </a:xfrm>
        <a:prstGeom prst="rect">
          <a:avLst/>
        </a:prstGeom>
      </xdr:spPr>
    </xdr:pic>
    <xdr:clientData/>
  </xdr:twoCellAnchor>
  <xdr:twoCellAnchor editAs="oneCell">
    <xdr:from>
      <xdr:col>17</xdr:col>
      <xdr:colOff>707572</xdr:colOff>
      <xdr:row>1</xdr:row>
      <xdr:rowOff>1</xdr:rowOff>
    </xdr:from>
    <xdr:to>
      <xdr:col>19</xdr:col>
      <xdr:colOff>108858</xdr:colOff>
      <xdr:row>3</xdr:row>
      <xdr:rowOff>31995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FB9E47B-E6FF-1E4C-8325-3C39685FF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27429" y="199572"/>
          <a:ext cx="1143000" cy="612566"/>
        </a:xfrm>
        <a:prstGeom prst="rect">
          <a:avLst/>
        </a:prstGeom>
      </xdr:spPr>
    </xdr:pic>
    <xdr:clientData/>
  </xdr:twoCellAnchor>
  <xdr:oneCellAnchor>
    <xdr:from>
      <xdr:col>0</xdr:col>
      <xdr:colOff>485775</xdr:colOff>
      <xdr:row>34</xdr:row>
      <xdr:rowOff>0</xdr:rowOff>
    </xdr:from>
    <xdr:ext cx="190500" cy="123825"/>
    <xdr:pic>
      <xdr:nvPicPr>
        <xdr:cNvPr id="74" name="Picture 65" descr="https://cef.sri.gob.ec/virtualcef/pluginfile.php/17653/mod_page/content/14/germany.png">
          <a:extLst>
            <a:ext uri="{FF2B5EF4-FFF2-40B4-BE49-F238E27FC236}">
              <a16:creationId xmlns:a16="http://schemas.microsoft.com/office/drawing/2014/main" id="{430653ED-9B98-4941-A8E1-8BA978F9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/>
        <a:srcRect/>
        <a:stretch>
          <a:fillRect/>
        </a:stretch>
      </xdr:blipFill>
      <xdr:spPr bwMode="auto">
        <a:xfrm>
          <a:off x="485775" y="6953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35</xdr:row>
      <xdr:rowOff>0</xdr:rowOff>
    </xdr:from>
    <xdr:ext cx="190500" cy="123825"/>
    <xdr:pic>
      <xdr:nvPicPr>
        <xdr:cNvPr id="75" name="Picture 66" descr="https://cef.sri.gob.ec/virtualcef/pluginfile.php/17653/mod_page/content/14/austria.png">
          <a:extLst>
            <a:ext uri="{FF2B5EF4-FFF2-40B4-BE49-F238E27FC236}">
              <a16:creationId xmlns:a16="http://schemas.microsoft.com/office/drawing/2014/main" id="{4BF6854C-E53F-4AD7-8F0F-CDEE8BFF4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485775" y="7143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36</xdr:row>
      <xdr:rowOff>0</xdr:rowOff>
    </xdr:from>
    <xdr:ext cx="190500" cy="123825"/>
    <xdr:pic>
      <xdr:nvPicPr>
        <xdr:cNvPr id="76" name="Picture 67" descr="https://cef.sri.gob.ec/virtualcef/pluginfile.php/17653/mod_page/content/14/belgica.png">
          <a:extLst>
            <a:ext uri="{FF2B5EF4-FFF2-40B4-BE49-F238E27FC236}">
              <a16:creationId xmlns:a16="http://schemas.microsoft.com/office/drawing/2014/main" id="{3557D3CB-E907-4241-BD05-F82C0335B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485775" y="7334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37</xdr:row>
      <xdr:rowOff>0</xdr:rowOff>
    </xdr:from>
    <xdr:ext cx="190500" cy="123825"/>
    <xdr:pic>
      <xdr:nvPicPr>
        <xdr:cNvPr id="77" name="Picture 68" descr="https://cef.sri.gob.ec/virtualcef/pluginfile.php/17653/mod_page/content/14/dinamarca.png">
          <a:extLst>
            <a:ext uri="{FF2B5EF4-FFF2-40B4-BE49-F238E27FC236}">
              <a16:creationId xmlns:a16="http://schemas.microsoft.com/office/drawing/2014/main" id="{273325D5-3820-43BB-9009-E42E90C2A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485775" y="7524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38</xdr:row>
      <xdr:rowOff>0</xdr:rowOff>
    </xdr:from>
    <xdr:ext cx="190500" cy="123825"/>
    <xdr:pic>
      <xdr:nvPicPr>
        <xdr:cNvPr id="78" name="Picture 69" descr="https://cef.sri.gob.ec/virtualcef/pluginfile.php/17653/mod_page/content/14/Slovenia.png">
          <a:extLst>
            <a:ext uri="{FF2B5EF4-FFF2-40B4-BE49-F238E27FC236}">
              <a16:creationId xmlns:a16="http://schemas.microsoft.com/office/drawing/2014/main" id="{E1D6D5F7-192E-44CC-BE66-E506952D4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485775" y="7715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39</xdr:row>
      <xdr:rowOff>0</xdr:rowOff>
    </xdr:from>
    <xdr:ext cx="190500" cy="123825"/>
    <xdr:pic>
      <xdr:nvPicPr>
        <xdr:cNvPr id="79" name="Picture 70" descr="https://cef.sri.gob.ec/virtualcef/pluginfile.php/17653/mod_page/content/14/Spain.png">
          <a:extLst>
            <a:ext uri="{FF2B5EF4-FFF2-40B4-BE49-F238E27FC236}">
              <a16:creationId xmlns:a16="http://schemas.microsoft.com/office/drawing/2014/main" id="{08AFEB96-1AC0-4256-A209-8503D84C6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485775" y="7905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40</xdr:row>
      <xdr:rowOff>0</xdr:rowOff>
    </xdr:from>
    <xdr:ext cx="190500" cy="123825"/>
    <xdr:pic>
      <xdr:nvPicPr>
        <xdr:cNvPr id="80" name="Picture 71" descr="https://cef.sri.gob.ec/virtualcef/pluginfile.php/17653/mod_page/content/14/estonia.png">
          <a:extLst>
            <a:ext uri="{FF2B5EF4-FFF2-40B4-BE49-F238E27FC236}">
              <a16:creationId xmlns:a16="http://schemas.microsoft.com/office/drawing/2014/main" id="{C44C3746-C54E-4B91-9737-A67EE978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485775" y="8096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41</xdr:row>
      <xdr:rowOff>0</xdr:rowOff>
    </xdr:from>
    <xdr:ext cx="190500" cy="123825"/>
    <xdr:pic>
      <xdr:nvPicPr>
        <xdr:cNvPr id="81" name="Picture 72" descr="https://cef.sri.gob.ec/virtualcef/pluginfile.php/17653/mod_page/content/14/finlandia.png">
          <a:extLst>
            <a:ext uri="{FF2B5EF4-FFF2-40B4-BE49-F238E27FC236}">
              <a16:creationId xmlns:a16="http://schemas.microsoft.com/office/drawing/2014/main" id="{CE9CD75C-C0B6-422D-B87B-721475621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485775" y="8286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42</xdr:row>
      <xdr:rowOff>0</xdr:rowOff>
    </xdr:from>
    <xdr:ext cx="190500" cy="123825"/>
    <xdr:pic>
      <xdr:nvPicPr>
        <xdr:cNvPr id="82" name="Picture 73" descr="https://cef.sri.gob.ec/virtualcef/pluginfile.php/17653/mod_page/content/14/francia.png">
          <a:extLst>
            <a:ext uri="{FF2B5EF4-FFF2-40B4-BE49-F238E27FC236}">
              <a16:creationId xmlns:a16="http://schemas.microsoft.com/office/drawing/2014/main" id="{1527BA47-45C0-49E4-9182-911676104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485775" y="8477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43</xdr:row>
      <xdr:rowOff>0</xdr:rowOff>
    </xdr:from>
    <xdr:ext cx="190500" cy="123825"/>
    <xdr:pic>
      <xdr:nvPicPr>
        <xdr:cNvPr id="83" name="Picture 74" descr="https://cef.sri.gob.ec/virtualcef/pluginfile.php/17653/mod_page/content/14/grecia.png">
          <a:extLst>
            <a:ext uri="{FF2B5EF4-FFF2-40B4-BE49-F238E27FC236}">
              <a16:creationId xmlns:a16="http://schemas.microsoft.com/office/drawing/2014/main" id="{93B0467B-FE75-4748-9925-AD723511A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485775" y="8667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44</xdr:row>
      <xdr:rowOff>0</xdr:rowOff>
    </xdr:from>
    <xdr:ext cx="190500" cy="123825"/>
    <xdr:pic>
      <xdr:nvPicPr>
        <xdr:cNvPr id="84" name="Picture 75" descr="https://cef.sri.gob.ec/virtualcef/pluginfile.php/17653/mod_page/content/14/hungria.png">
          <a:extLst>
            <a:ext uri="{FF2B5EF4-FFF2-40B4-BE49-F238E27FC236}">
              <a16:creationId xmlns:a16="http://schemas.microsoft.com/office/drawing/2014/main" id="{A634D853-9E54-48C0-8873-38B0264D4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485775" y="8858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45</xdr:row>
      <xdr:rowOff>0</xdr:rowOff>
    </xdr:from>
    <xdr:ext cx="190500" cy="123825"/>
    <xdr:pic>
      <xdr:nvPicPr>
        <xdr:cNvPr id="85" name="Picture 76" descr="https://cef.sri.gob.ec/virtualcef/pluginfile.php/17653/mod_page/content/14/islandia.png">
          <a:extLst>
            <a:ext uri="{FF2B5EF4-FFF2-40B4-BE49-F238E27FC236}">
              <a16:creationId xmlns:a16="http://schemas.microsoft.com/office/drawing/2014/main" id="{B76FB16F-E5E3-4F43-A9ED-843390C76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 bwMode="auto">
        <a:xfrm>
          <a:off x="485775" y="9048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46</xdr:row>
      <xdr:rowOff>0</xdr:rowOff>
    </xdr:from>
    <xdr:ext cx="190500" cy="123825"/>
    <xdr:pic>
      <xdr:nvPicPr>
        <xdr:cNvPr id="86" name="Picture 77" descr="https://cef.sri.gob.ec/virtualcef/pluginfile.php/17653/mod_page/content/14/irlanda.png">
          <a:extLst>
            <a:ext uri="{FF2B5EF4-FFF2-40B4-BE49-F238E27FC236}">
              <a16:creationId xmlns:a16="http://schemas.microsoft.com/office/drawing/2014/main" id="{076D02F5-366D-48C9-BA1D-5D149EB6A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 bwMode="auto">
        <a:xfrm>
          <a:off x="485775" y="9239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47</xdr:row>
      <xdr:rowOff>0</xdr:rowOff>
    </xdr:from>
    <xdr:ext cx="190500" cy="123825"/>
    <xdr:pic>
      <xdr:nvPicPr>
        <xdr:cNvPr id="87" name="Picture 78" descr="https://cef.sri.gob.ec/virtualcef/pluginfile.php/17653/mod_page/content/14/italia.png">
          <a:extLst>
            <a:ext uri="{FF2B5EF4-FFF2-40B4-BE49-F238E27FC236}">
              <a16:creationId xmlns:a16="http://schemas.microsoft.com/office/drawing/2014/main" id="{2F0F117F-D88A-46E0-97CE-3955B0D3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 bwMode="auto">
        <a:xfrm>
          <a:off x="485775" y="9429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48</xdr:row>
      <xdr:rowOff>0</xdr:rowOff>
    </xdr:from>
    <xdr:ext cx="190500" cy="123825"/>
    <xdr:pic>
      <xdr:nvPicPr>
        <xdr:cNvPr id="88" name="Picture 79" descr="https://cef.sri.gob.ec/virtualcef/pluginfile.php/17653/mod_page/content/14/luxemburgo.png">
          <a:extLst>
            <a:ext uri="{FF2B5EF4-FFF2-40B4-BE49-F238E27FC236}">
              <a16:creationId xmlns:a16="http://schemas.microsoft.com/office/drawing/2014/main" id="{F48F3E2A-147C-4F36-BA9E-28CFFBD5E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 bwMode="auto">
        <a:xfrm>
          <a:off x="485775" y="9620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49</xdr:row>
      <xdr:rowOff>0</xdr:rowOff>
    </xdr:from>
    <xdr:ext cx="190500" cy="123825"/>
    <xdr:pic>
      <xdr:nvPicPr>
        <xdr:cNvPr id="89" name="Picture 80" descr="https://cef.sri.gob.ec/virtualcef/pluginfile.php/17653/mod_page/content/14/Nueva-zelanda.png">
          <a:extLst>
            <a:ext uri="{FF2B5EF4-FFF2-40B4-BE49-F238E27FC236}">
              <a16:creationId xmlns:a16="http://schemas.microsoft.com/office/drawing/2014/main" id="{DC2E306D-3A44-48B9-B986-11C16643E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 bwMode="auto">
        <a:xfrm>
          <a:off x="485775" y="9810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50</xdr:row>
      <xdr:rowOff>0</xdr:rowOff>
    </xdr:from>
    <xdr:ext cx="190500" cy="123825"/>
    <xdr:pic>
      <xdr:nvPicPr>
        <xdr:cNvPr id="90" name="Picture 81" descr="https://cef.sri.gob.ec/virtualcef/pluginfile.php/17653/mod_page/content/14/noruega.png">
          <a:extLst>
            <a:ext uri="{FF2B5EF4-FFF2-40B4-BE49-F238E27FC236}">
              <a16:creationId xmlns:a16="http://schemas.microsoft.com/office/drawing/2014/main" id="{C599F4EE-FE56-4464-9E99-077B945DA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 bwMode="auto">
        <a:xfrm>
          <a:off x="485775" y="10001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51</xdr:row>
      <xdr:rowOff>0</xdr:rowOff>
    </xdr:from>
    <xdr:ext cx="190500" cy="123825"/>
    <xdr:pic>
      <xdr:nvPicPr>
        <xdr:cNvPr id="91" name="Picture 82" descr="https://cef.sri.gob.ec/virtualcef/pluginfile.php/17653/mod_page/content/14/portugal.png">
          <a:extLst>
            <a:ext uri="{FF2B5EF4-FFF2-40B4-BE49-F238E27FC236}">
              <a16:creationId xmlns:a16="http://schemas.microsoft.com/office/drawing/2014/main" id="{94A2DE7B-A550-42E6-A304-2DDE56B21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 bwMode="auto">
        <a:xfrm>
          <a:off x="485775" y="10191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52</xdr:row>
      <xdr:rowOff>0</xdr:rowOff>
    </xdr:from>
    <xdr:ext cx="190500" cy="123825"/>
    <xdr:pic>
      <xdr:nvPicPr>
        <xdr:cNvPr id="92" name="Picture 83" descr="https://cef.sri.gob.ec/virtualcef/pluginfile.php/17653/mod_page/content/14/United-Kingdom.png">
          <a:extLst>
            <a:ext uri="{FF2B5EF4-FFF2-40B4-BE49-F238E27FC236}">
              <a16:creationId xmlns:a16="http://schemas.microsoft.com/office/drawing/2014/main" id="{74B551F5-4DFF-4839-A1E4-738985F2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 bwMode="auto">
        <a:xfrm>
          <a:off x="485775" y="10382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53</xdr:row>
      <xdr:rowOff>0</xdr:rowOff>
    </xdr:from>
    <xdr:ext cx="190500" cy="123825"/>
    <xdr:pic>
      <xdr:nvPicPr>
        <xdr:cNvPr id="93" name="Picture 84" descr="https://cef.sri.gob.ec/virtualcef/pluginfile.php/17653/mod_page/content/14/republica-checa.png">
          <a:extLst>
            <a:ext uri="{FF2B5EF4-FFF2-40B4-BE49-F238E27FC236}">
              <a16:creationId xmlns:a16="http://schemas.microsoft.com/office/drawing/2014/main" id="{B13B9209-696F-4F2F-909E-C0CBA3E54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 bwMode="auto">
        <a:xfrm>
          <a:off x="485775" y="10572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54</xdr:row>
      <xdr:rowOff>0</xdr:rowOff>
    </xdr:from>
    <xdr:ext cx="190500" cy="123825"/>
    <xdr:pic>
      <xdr:nvPicPr>
        <xdr:cNvPr id="94" name="Picture 85" descr="https://cef.sri.gob.ec/virtualcef/pluginfile.php/17653/mod_page/content/14/slovaquia-republic.png">
          <a:extLst>
            <a:ext uri="{FF2B5EF4-FFF2-40B4-BE49-F238E27FC236}">
              <a16:creationId xmlns:a16="http://schemas.microsoft.com/office/drawing/2014/main" id="{68FEE640-0654-4CA8-A46A-847E378CA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 bwMode="auto">
        <a:xfrm>
          <a:off x="485775" y="10763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55</xdr:row>
      <xdr:rowOff>0</xdr:rowOff>
    </xdr:from>
    <xdr:ext cx="190500" cy="123825"/>
    <xdr:pic>
      <xdr:nvPicPr>
        <xdr:cNvPr id="95" name="Picture 86" descr="https://cef.sri.gob.ec/virtualcef/pluginfile.php/17653/mod_page/content/14/sweden.png">
          <a:extLst>
            <a:ext uri="{FF2B5EF4-FFF2-40B4-BE49-F238E27FC236}">
              <a16:creationId xmlns:a16="http://schemas.microsoft.com/office/drawing/2014/main" id="{585FCF02-3E4A-459D-8922-E212705D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 bwMode="auto">
        <a:xfrm>
          <a:off x="485775" y="10953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56</xdr:row>
      <xdr:rowOff>0</xdr:rowOff>
    </xdr:from>
    <xdr:ext cx="190500" cy="123825"/>
    <xdr:pic>
      <xdr:nvPicPr>
        <xdr:cNvPr id="96" name="Picture 87" descr="https://cef.sri.gob.ec/virtualcef/pluginfile.php/17653/mod_page/content/14/Switzerland.png">
          <a:extLst>
            <a:ext uri="{FF2B5EF4-FFF2-40B4-BE49-F238E27FC236}">
              <a16:creationId xmlns:a16="http://schemas.microsoft.com/office/drawing/2014/main" id="{D576B6A0-4F0C-415A-B153-48DFB08F8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 bwMode="auto">
        <a:xfrm>
          <a:off x="485775" y="111442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485775</xdr:colOff>
      <xdr:row>57</xdr:row>
      <xdr:rowOff>0</xdr:rowOff>
    </xdr:from>
    <xdr:ext cx="190500" cy="123825"/>
    <xdr:pic>
      <xdr:nvPicPr>
        <xdr:cNvPr id="97" name="Picture 88" descr="https://cef.sri.gob.ec/virtualcef/pluginfile.php/17653/mod_page/content/14/Turkey.png">
          <a:extLst>
            <a:ext uri="{FF2B5EF4-FFF2-40B4-BE49-F238E27FC236}">
              <a16:creationId xmlns:a16="http://schemas.microsoft.com/office/drawing/2014/main" id="{6CB3B7FB-57CB-4035-AFE7-E1A49A065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 bwMode="auto">
        <a:xfrm>
          <a:off x="485775" y="11334750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11</xdr:row>
      <xdr:rowOff>0</xdr:rowOff>
    </xdr:from>
    <xdr:to>
      <xdr:col>0</xdr:col>
      <xdr:colOff>704850</xdr:colOff>
      <xdr:row>11</xdr:row>
      <xdr:rowOff>123825</xdr:rowOff>
    </xdr:to>
    <xdr:pic>
      <xdr:nvPicPr>
        <xdr:cNvPr id="325614" name="Picture 62" descr="https://cef.sri.gob.ec/virtualcef/pluginfile.php/18163/mod_page/content/9/argentina.png">
          <a:extLst>
            <a:ext uri="{FF2B5EF4-FFF2-40B4-BE49-F238E27FC236}">
              <a16:creationId xmlns:a16="http://schemas.microsoft.com/office/drawing/2014/main" id="{00000000-0008-0000-0700-0000EE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4350" y="2200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12</xdr:row>
      <xdr:rowOff>0</xdr:rowOff>
    </xdr:from>
    <xdr:to>
      <xdr:col>0</xdr:col>
      <xdr:colOff>704850</xdr:colOff>
      <xdr:row>12</xdr:row>
      <xdr:rowOff>123825</xdr:rowOff>
    </xdr:to>
    <xdr:pic>
      <xdr:nvPicPr>
        <xdr:cNvPr id="325615" name="Picture 63" descr="https://cef.sri.gob.ec/virtualcef/pluginfile.php/18163/mod_page/content/9/brasil.png">
          <a:extLst>
            <a:ext uri="{FF2B5EF4-FFF2-40B4-BE49-F238E27FC236}">
              <a16:creationId xmlns:a16="http://schemas.microsoft.com/office/drawing/2014/main" id="{00000000-0008-0000-0700-0000EF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14350" y="2390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13</xdr:row>
      <xdr:rowOff>0</xdr:rowOff>
    </xdr:from>
    <xdr:to>
      <xdr:col>0</xdr:col>
      <xdr:colOff>704850</xdr:colOff>
      <xdr:row>13</xdr:row>
      <xdr:rowOff>123825</xdr:rowOff>
    </xdr:to>
    <xdr:pic>
      <xdr:nvPicPr>
        <xdr:cNvPr id="325616" name="Picture 64" descr="https://cef.sri.gob.ec/virtualcef/pluginfile.php/18163/mod_page/content/9/chile.png">
          <a:extLst>
            <a:ext uri="{FF2B5EF4-FFF2-40B4-BE49-F238E27FC236}">
              <a16:creationId xmlns:a16="http://schemas.microsoft.com/office/drawing/2014/main" id="{00000000-0008-0000-0700-0000F0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14350" y="2581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14</xdr:row>
      <xdr:rowOff>0</xdr:rowOff>
    </xdr:from>
    <xdr:to>
      <xdr:col>0</xdr:col>
      <xdr:colOff>704850</xdr:colOff>
      <xdr:row>14</xdr:row>
      <xdr:rowOff>123825</xdr:rowOff>
    </xdr:to>
    <xdr:pic>
      <xdr:nvPicPr>
        <xdr:cNvPr id="325617" name="Picture 65" descr="https://cef.sri.gob.ec/virtualcef/pluginfile.php/18163/mod_page/content/9/colombia.png">
          <a:extLst>
            <a:ext uri="{FF2B5EF4-FFF2-40B4-BE49-F238E27FC236}">
              <a16:creationId xmlns:a16="http://schemas.microsoft.com/office/drawing/2014/main" id="{00000000-0008-0000-0700-0000F1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14350" y="2771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15</xdr:row>
      <xdr:rowOff>0</xdr:rowOff>
    </xdr:from>
    <xdr:to>
      <xdr:col>0</xdr:col>
      <xdr:colOff>704850</xdr:colOff>
      <xdr:row>15</xdr:row>
      <xdr:rowOff>123825</xdr:rowOff>
    </xdr:to>
    <xdr:pic>
      <xdr:nvPicPr>
        <xdr:cNvPr id="325618" name="Picture 66" descr="https://cef.sri.gob.ec/virtualcef/pluginfile.php/18163/mod_page/content/9/costarica.png">
          <a:extLst>
            <a:ext uri="{FF2B5EF4-FFF2-40B4-BE49-F238E27FC236}">
              <a16:creationId xmlns:a16="http://schemas.microsoft.com/office/drawing/2014/main" id="{00000000-0008-0000-0700-0000F2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14350" y="2962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16</xdr:row>
      <xdr:rowOff>0</xdr:rowOff>
    </xdr:from>
    <xdr:to>
      <xdr:col>0</xdr:col>
      <xdr:colOff>704850</xdr:colOff>
      <xdr:row>16</xdr:row>
      <xdr:rowOff>123825</xdr:rowOff>
    </xdr:to>
    <xdr:pic>
      <xdr:nvPicPr>
        <xdr:cNvPr id="325619" name="Picture 67" descr="https://cef.sri.gob.ec/virtualcef/pluginfile.php/18163/mod_page/content/9/ecuador.png">
          <a:extLst>
            <a:ext uri="{FF2B5EF4-FFF2-40B4-BE49-F238E27FC236}">
              <a16:creationId xmlns:a16="http://schemas.microsoft.com/office/drawing/2014/main" id="{00000000-0008-0000-0700-0000F3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14350" y="3152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17</xdr:row>
      <xdr:rowOff>0</xdr:rowOff>
    </xdr:from>
    <xdr:to>
      <xdr:col>0</xdr:col>
      <xdr:colOff>704850</xdr:colOff>
      <xdr:row>17</xdr:row>
      <xdr:rowOff>123825</xdr:rowOff>
    </xdr:to>
    <xdr:pic>
      <xdr:nvPicPr>
        <xdr:cNvPr id="325620" name="Picture 68" descr="https://cef.sri.gob.ec/virtualcef/pluginfile.php/18163/mod_page/content/9/el-salvador.png">
          <a:extLst>
            <a:ext uri="{FF2B5EF4-FFF2-40B4-BE49-F238E27FC236}">
              <a16:creationId xmlns:a16="http://schemas.microsoft.com/office/drawing/2014/main" id="{00000000-0008-0000-0700-0000F4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514350" y="3343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18</xdr:row>
      <xdr:rowOff>0</xdr:rowOff>
    </xdr:from>
    <xdr:to>
      <xdr:col>0</xdr:col>
      <xdr:colOff>704850</xdr:colOff>
      <xdr:row>18</xdr:row>
      <xdr:rowOff>123825</xdr:rowOff>
    </xdr:to>
    <xdr:pic>
      <xdr:nvPicPr>
        <xdr:cNvPr id="325621" name="Picture 69" descr="https://cef.sri.gob.ec/virtualcef/pluginfile.php/18163/mod_page/content/9/guatemala.png">
          <a:extLst>
            <a:ext uri="{FF2B5EF4-FFF2-40B4-BE49-F238E27FC236}">
              <a16:creationId xmlns:a16="http://schemas.microsoft.com/office/drawing/2014/main" id="{00000000-0008-0000-0700-0000F5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514350" y="3533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19</xdr:row>
      <xdr:rowOff>0</xdr:rowOff>
    </xdr:from>
    <xdr:to>
      <xdr:col>0</xdr:col>
      <xdr:colOff>704850</xdr:colOff>
      <xdr:row>19</xdr:row>
      <xdr:rowOff>123825</xdr:rowOff>
    </xdr:to>
    <xdr:pic>
      <xdr:nvPicPr>
        <xdr:cNvPr id="325622" name="Picture 70" descr="https://cef.sri.gob.ec/virtualcef/pluginfile.php/18163/mod_page/content/9/honduras.png">
          <a:extLst>
            <a:ext uri="{FF2B5EF4-FFF2-40B4-BE49-F238E27FC236}">
              <a16:creationId xmlns:a16="http://schemas.microsoft.com/office/drawing/2014/main" id="{00000000-0008-0000-0700-0000F6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514350" y="3724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20</xdr:row>
      <xdr:rowOff>0</xdr:rowOff>
    </xdr:from>
    <xdr:to>
      <xdr:col>0</xdr:col>
      <xdr:colOff>704850</xdr:colOff>
      <xdr:row>20</xdr:row>
      <xdr:rowOff>123825</xdr:rowOff>
    </xdr:to>
    <xdr:pic>
      <xdr:nvPicPr>
        <xdr:cNvPr id="325623" name="Picture 71" descr="https://cef.sri.gob.ec/virtualcef/pluginfile.php/18163/mod_page/content/9/mexico.png">
          <a:extLst>
            <a:ext uri="{FF2B5EF4-FFF2-40B4-BE49-F238E27FC236}">
              <a16:creationId xmlns:a16="http://schemas.microsoft.com/office/drawing/2014/main" id="{00000000-0008-0000-0700-0000F7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514350" y="3914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21</xdr:row>
      <xdr:rowOff>0</xdr:rowOff>
    </xdr:from>
    <xdr:to>
      <xdr:col>0</xdr:col>
      <xdr:colOff>704850</xdr:colOff>
      <xdr:row>21</xdr:row>
      <xdr:rowOff>123825</xdr:rowOff>
    </xdr:to>
    <xdr:pic>
      <xdr:nvPicPr>
        <xdr:cNvPr id="325624" name="Picture 72" descr="https://cef.sri.gob.ec/virtualcef/pluginfile.php/18163/mod_page/content/9/nicaragua.png">
          <a:extLst>
            <a:ext uri="{FF2B5EF4-FFF2-40B4-BE49-F238E27FC236}">
              <a16:creationId xmlns:a16="http://schemas.microsoft.com/office/drawing/2014/main" id="{00000000-0008-0000-0700-0000F8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514350" y="4105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22</xdr:row>
      <xdr:rowOff>0</xdr:rowOff>
    </xdr:from>
    <xdr:to>
      <xdr:col>0</xdr:col>
      <xdr:colOff>704850</xdr:colOff>
      <xdr:row>22</xdr:row>
      <xdr:rowOff>123825</xdr:rowOff>
    </xdr:to>
    <xdr:pic>
      <xdr:nvPicPr>
        <xdr:cNvPr id="325625" name="Picture 73" descr="https://cef.sri.gob.ec/virtualcef/pluginfile.php/18163/mod_page/content/9/panama.png">
          <a:extLst>
            <a:ext uri="{FF2B5EF4-FFF2-40B4-BE49-F238E27FC236}">
              <a16:creationId xmlns:a16="http://schemas.microsoft.com/office/drawing/2014/main" id="{00000000-0008-0000-0700-0000F9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514350" y="4295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23</xdr:row>
      <xdr:rowOff>0</xdr:rowOff>
    </xdr:from>
    <xdr:to>
      <xdr:col>0</xdr:col>
      <xdr:colOff>704850</xdr:colOff>
      <xdr:row>23</xdr:row>
      <xdr:rowOff>123825</xdr:rowOff>
    </xdr:to>
    <xdr:pic>
      <xdr:nvPicPr>
        <xdr:cNvPr id="325626" name="Picture 74" descr="https://cef.sri.gob.ec/virtualcef/pluginfile.php/18163/mod_page/content/9/paraguay.png">
          <a:extLst>
            <a:ext uri="{FF2B5EF4-FFF2-40B4-BE49-F238E27FC236}">
              <a16:creationId xmlns:a16="http://schemas.microsoft.com/office/drawing/2014/main" id="{00000000-0008-0000-0700-0000FA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14350" y="4486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24</xdr:row>
      <xdr:rowOff>0</xdr:rowOff>
    </xdr:from>
    <xdr:to>
      <xdr:col>0</xdr:col>
      <xdr:colOff>704850</xdr:colOff>
      <xdr:row>24</xdr:row>
      <xdr:rowOff>123825</xdr:rowOff>
    </xdr:to>
    <xdr:pic>
      <xdr:nvPicPr>
        <xdr:cNvPr id="325627" name="Picture 75" descr="https://cef.sri.gob.ec/virtualcef/pluginfile.php/18163/mod_page/content/9/peru.png">
          <a:extLst>
            <a:ext uri="{FF2B5EF4-FFF2-40B4-BE49-F238E27FC236}">
              <a16:creationId xmlns:a16="http://schemas.microsoft.com/office/drawing/2014/main" id="{00000000-0008-0000-0700-0000FB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514350" y="4676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25</xdr:row>
      <xdr:rowOff>0</xdr:rowOff>
    </xdr:from>
    <xdr:to>
      <xdr:col>0</xdr:col>
      <xdr:colOff>704850</xdr:colOff>
      <xdr:row>25</xdr:row>
      <xdr:rowOff>123825</xdr:rowOff>
    </xdr:to>
    <xdr:pic>
      <xdr:nvPicPr>
        <xdr:cNvPr id="325628" name="Picture 76" descr="https://cef.sri.gob.ec/virtualcef/pluginfile.php/18163/mod_page/content/9/republica-dominicana.png">
          <a:extLst>
            <a:ext uri="{FF2B5EF4-FFF2-40B4-BE49-F238E27FC236}">
              <a16:creationId xmlns:a16="http://schemas.microsoft.com/office/drawing/2014/main" id="{00000000-0008-0000-0700-0000FC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514350" y="48672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26</xdr:row>
      <xdr:rowOff>0</xdr:rowOff>
    </xdr:from>
    <xdr:to>
      <xdr:col>0</xdr:col>
      <xdr:colOff>704850</xdr:colOff>
      <xdr:row>26</xdr:row>
      <xdr:rowOff>123825</xdr:rowOff>
    </xdr:to>
    <xdr:pic>
      <xdr:nvPicPr>
        <xdr:cNvPr id="325629" name="Picture 77" descr="https://cef.sri.gob.ec/virtualcef/pluginfile.php/18163/mod_page/content/9/uruguay.png">
          <a:extLst>
            <a:ext uri="{FF2B5EF4-FFF2-40B4-BE49-F238E27FC236}">
              <a16:creationId xmlns:a16="http://schemas.microsoft.com/office/drawing/2014/main" id="{00000000-0008-0000-0700-0000FD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514350" y="50577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34</xdr:row>
      <xdr:rowOff>9525</xdr:rowOff>
    </xdr:from>
    <xdr:to>
      <xdr:col>0</xdr:col>
      <xdr:colOff>685800</xdr:colOff>
      <xdr:row>34</xdr:row>
      <xdr:rowOff>133350</xdr:rowOff>
    </xdr:to>
    <xdr:pic>
      <xdr:nvPicPr>
        <xdr:cNvPr id="325630" name="Picture 78" descr="https://cef.sri.gob.ec/virtualcef/pluginfile.php/18163/mod_page/content/9/germany.png">
          <a:extLst>
            <a:ext uri="{FF2B5EF4-FFF2-40B4-BE49-F238E27FC236}">
              <a16:creationId xmlns:a16="http://schemas.microsoft.com/office/drawing/2014/main" id="{00000000-0008-0000-0700-0000FE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495300" y="7419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35</xdr:row>
      <xdr:rowOff>9525</xdr:rowOff>
    </xdr:from>
    <xdr:to>
      <xdr:col>0</xdr:col>
      <xdr:colOff>685800</xdr:colOff>
      <xdr:row>35</xdr:row>
      <xdr:rowOff>133350</xdr:rowOff>
    </xdr:to>
    <xdr:pic>
      <xdr:nvPicPr>
        <xdr:cNvPr id="325631" name="Picture 79" descr="https://cef.sri.gob.ec/virtualcef/pluginfile.php/18163/mod_page/content/9/austria.png">
          <a:extLst>
            <a:ext uri="{FF2B5EF4-FFF2-40B4-BE49-F238E27FC236}">
              <a16:creationId xmlns:a16="http://schemas.microsoft.com/office/drawing/2014/main" id="{00000000-0008-0000-0700-0000FFF7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495300" y="7610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36</xdr:row>
      <xdr:rowOff>9525</xdr:rowOff>
    </xdr:from>
    <xdr:to>
      <xdr:col>0</xdr:col>
      <xdr:colOff>685800</xdr:colOff>
      <xdr:row>36</xdr:row>
      <xdr:rowOff>133350</xdr:rowOff>
    </xdr:to>
    <xdr:pic>
      <xdr:nvPicPr>
        <xdr:cNvPr id="504832" name="Picture 80" descr="https://cef.sri.gob.ec/virtualcef/pluginfile.php/18163/mod_page/content/9/belgica.png">
          <a:extLst>
            <a:ext uri="{FF2B5EF4-FFF2-40B4-BE49-F238E27FC236}">
              <a16:creationId xmlns:a16="http://schemas.microsoft.com/office/drawing/2014/main" id="{00000000-0008-0000-0700-000000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495300" y="7800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37</xdr:row>
      <xdr:rowOff>9525</xdr:rowOff>
    </xdr:from>
    <xdr:to>
      <xdr:col>0</xdr:col>
      <xdr:colOff>685800</xdr:colOff>
      <xdr:row>37</xdr:row>
      <xdr:rowOff>133350</xdr:rowOff>
    </xdr:to>
    <xdr:pic>
      <xdr:nvPicPr>
        <xdr:cNvPr id="504833" name="Picture 81" descr="https://cef.sri.gob.ec/virtualcef/pluginfile.php/18163/mod_page/content/9/dinamarca.png">
          <a:extLst>
            <a:ext uri="{FF2B5EF4-FFF2-40B4-BE49-F238E27FC236}">
              <a16:creationId xmlns:a16="http://schemas.microsoft.com/office/drawing/2014/main" id="{00000000-0008-0000-0700-000001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495300" y="7991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38</xdr:row>
      <xdr:rowOff>9525</xdr:rowOff>
    </xdr:from>
    <xdr:to>
      <xdr:col>0</xdr:col>
      <xdr:colOff>685800</xdr:colOff>
      <xdr:row>38</xdr:row>
      <xdr:rowOff>133350</xdr:rowOff>
    </xdr:to>
    <xdr:pic>
      <xdr:nvPicPr>
        <xdr:cNvPr id="504834" name="Picture 82" descr="https://cef.sri.gob.ec/virtualcef/pluginfile.php/18163/mod_page/content/9/Slovenia.png">
          <a:extLst>
            <a:ext uri="{FF2B5EF4-FFF2-40B4-BE49-F238E27FC236}">
              <a16:creationId xmlns:a16="http://schemas.microsoft.com/office/drawing/2014/main" id="{00000000-0008-0000-0700-000002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495300" y="8181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39</xdr:row>
      <xdr:rowOff>9525</xdr:rowOff>
    </xdr:from>
    <xdr:to>
      <xdr:col>0</xdr:col>
      <xdr:colOff>685800</xdr:colOff>
      <xdr:row>39</xdr:row>
      <xdr:rowOff>133350</xdr:rowOff>
    </xdr:to>
    <xdr:pic>
      <xdr:nvPicPr>
        <xdr:cNvPr id="504835" name="Picture 83" descr="https://cef.sri.gob.ec/virtualcef/pluginfile.php/18163/mod_page/content/9/Spain.png">
          <a:extLst>
            <a:ext uri="{FF2B5EF4-FFF2-40B4-BE49-F238E27FC236}">
              <a16:creationId xmlns:a16="http://schemas.microsoft.com/office/drawing/2014/main" id="{00000000-0008-0000-0700-000003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495300" y="8372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40</xdr:row>
      <xdr:rowOff>9525</xdr:rowOff>
    </xdr:from>
    <xdr:to>
      <xdr:col>0</xdr:col>
      <xdr:colOff>685800</xdr:colOff>
      <xdr:row>40</xdr:row>
      <xdr:rowOff>133350</xdr:rowOff>
    </xdr:to>
    <xdr:pic>
      <xdr:nvPicPr>
        <xdr:cNvPr id="504836" name="Picture 84" descr="https://cef.sri.gob.ec/virtualcef/pluginfile.php/18163/mod_page/content/9/estonia.png">
          <a:extLst>
            <a:ext uri="{FF2B5EF4-FFF2-40B4-BE49-F238E27FC236}">
              <a16:creationId xmlns:a16="http://schemas.microsoft.com/office/drawing/2014/main" id="{00000000-0008-0000-0700-000004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495300" y="8562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41</xdr:row>
      <xdr:rowOff>9525</xdr:rowOff>
    </xdr:from>
    <xdr:to>
      <xdr:col>0</xdr:col>
      <xdr:colOff>685800</xdr:colOff>
      <xdr:row>41</xdr:row>
      <xdr:rowOff>133350</xdr:rowOff>
    </xdr:to>
    <xdr:pic>
      <xdr:nvPicPr>
        <xdr:cNvPr id="504837" name="Picture 85" descr="https://cef.sri.gob.ec/virtualcef/pluginfile.php/18163/mod_page/content/9/finlandia.png">
          <a:extLst>
            <a:ext uri="{FF2B5EF4-FFF2-40B4-BE49-F238E27FC236}">
              <a16:creationId xmlns:a16="http://schemas.microsoft.com/office/drawing/2014/main" id="{00000000-0008-0000-0700-000005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495300" y="8753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42</xdr:row>
      <xdr:rowOff>9525</xdr:rowOff>
    </xdr:from>
    <xdr:to>
      <xdr:col>0</xdr:col>
      <xdr:colOff>685800</xdr:colOff>
      <xdr:row>42</xdr:row>
      <xdr:rowOff>133350</xdr:rowOff>
    </xdr:to>
    <xdr:pic>
      <xdr:nvPicPr>
        <xdr:cNvPr id="504838" name="Picture 86" descr="https://cef.sri.gob.ec/virtualcef/pluginfile.php/18163/mod_page/content/9/francia.png">
          <a:extLst>
            <a:ext uri="{FF2B5EF4-FFF2-40B4-BE49-F238E27FC236}">
              <a16:creationId xmlns:a16="http://schemas.microsoft.com/office/drawing/2014/main" id="{00000000-0008-0000-0700-000006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495300" y="8943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43</xdr:row>
      <xdr:rowOff>9525</xdr:rowOff>
    </xdr:from>
    <xdr:to>
      <xdr:col>0</xdr:col>
      <xdr:colOff>685800</xdr:colOff>
      <xdr:row>43</xdr:row>
      <xdr:rowOff>133350</xdr:rowOff>
    </xdr:to>
    <xdr:pic>
      <xdr:nvPicPr>
        <xdr:cNvPr id="504839" name="Picture 87" descr="https://cef.sri.gob.ec/virtualcef/pluginfile.php/18163/mod_page/content/9/grecia.png">
          <a:extLst>
            <a:ext uri="{FF2B5EF4-FFF2-40B4-BE49-F238E27FC236}">
              <a16:creationId xmlns:a16="http://schemas.microsoft.com/office/drawing/2014/main" id="{00000000-0008-0000-0700-000007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495300" y="9134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44</xdr:row>
      <xdr:rowOff>9525</xdr:rowOff>
    </xdr:from>
    <xdr:to>
      <xdr:col>0</xdr:col>
      <xdr:colOff>685800</xdr:colOff>
      <xdr:row>44</xdr:row>
      <xdr:rowOff>133350</xdr:rowOff>
    </xdr:to>
    <xdr:pic>
      <xdr:nvPicPr>
        <xdr:cNvPr id="504840" name="Picture 88" descr="https://cef.sri.gob.ec/virtualcef/pluginfile.php/18163/mod_page/content/9/hungria.png">
          <a:extLst>
            <a:ext uri="{FF2B5EF4-FFF2-40B4-BE49-F238E27FC236}">
              <a16:creationId xmlns:a16="http://schemas.microsoft.com/office/drawing/2014/main" id="{00000000-0008-0000-0700-000008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 bwMode="auto">
        <a:xfrm>
          <a:off x="495300" y="9324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45</xdr:row>
      <xdr:rowOff>9525</xdr:rowOff>
    </xdr:from>
    <xdr:to>
      <xdr:col>0</xdr:col>
      <xdr:colOff>685800</xdr:colOff>
      <xdr:row>45</xdr:row>
      <xdr:rowOff>133350</xdr:rowOff>
    </xdr:to>
    <xdr:pic>
      <xdr:nvPicPr>
        <xdr:cNvPr id="504841" name="Picture 89" descr="https://cef.sri.gob.ec/virtualcef/pluginfile.php/18163/mod_page/content/9/islandia.png">
          <a:extLst>
            <a:ext uri="{FF2B5EF4-FFF2-40B4-BE49-F238E27FC236}">
              <a16:creationId xmlns:a16="http://schemas.microsoft.com/office/drawing/2014/main" id="{00000000-0008-0000-0700-000009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 bwMode="auto">
        <a:xfrm>
          <a:off x="495300" y="9515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46</xdr:row>
      <xdr:rowOff>9525</xdr:rowOff>
    </xdr:from>
    <xdr:to>
      <xdr:col>0</xdr:col>
      <xdr:colOff>685800</xdr:colOff>
      <xdr:row>46</xdr:row>
      <xdr:rowOff>133350</xdr:rowOff>
    </xdr:to>
    <xdr:pic>
      <xdr:nvPicPr>
        <xdr:cNvPr id="504842" name="Picture 90" descr="https://cef.sri.gob.ec/virtualcef/pluginfile.php/18163/mod_page/content/9/irlanda.png">
          <a:extLst>
            <a:ext uri="{FF2B5EF4-FFF2-40B4-BE49-F238E27FC236}">
              <a16:creationId xmlns:a16="http://schemas.microsoft.com/office/drawing/2014/main" id="{00000000-0008-0000-0700-00000A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 bwMode="auto">
        <a:xfrm>
          <a:off x="495300" y="9705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47</xdr:row>
      <xdr:rowOff>9525</xdr:rowOff>
    </xdr:from>
    <xdr:to>
      <xdr:col>0</xdr:col>
      <xdr:colOff>685800</xdr:colOff>
      <xdr:row>47</xdr:row>
      <xdr:rowOff>133350</xdr:rowOff>
    </xdr:to>
    <xdr:pic>
      <xdr:nvPicPr>
        <xdr:cNvPr id="504843" name="Picture 91" descr="https://cef.sri.gob.ec/virtualcef/pluginfile.php/18163/mod_page/content/9/italia.png">
          <a:extLst>
            <a:ext uri="{FF2B5EF4-FFF2-40B4-BE49-F238E27FC236}">
              <a16:creationId xmlns:a16="http://schemas.microsoft.com/office/drawing/2014/main" id="{00000000-0008-0000-0700-00000B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 bwMode="auto">
        <a:xfrm>
          <a:off x="495300" y="9896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48</xdr:row>
      <xdr:rowOff>9525</xdr:rowOff>
    </xdr:from>
    <xdr:to>
      <xdr:col>0</xdr:col>
      <xdr:colOff>685800</xdr:colOff>
      <xdr:row>48</xdr:row>
      <xdr:rowOff>133350</xdr:rowOff>
    </xdr:to>
    <xdr:pic>
      <xdr:nvPicPr>
        <xdr:cNvPr id="504844" name="Picture 92" descr="https://cef.sri.gob.ec/virtualcef/pluginfile.php/18163/mod_page/content/9/luxemburgo.png">
          <a:extLst>
            <a:ext uri="{FF2B5EF4-FFF2-40B4-BE49-F238E27FC236}">
              <a16:creationId xmlns:a16="http://schemas.microsoft.com/office/drawing/2014/main" id="{00000000-0008-0000-0700-00000C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 bwMode="auto">
        <a:xfrm>
          <a:off x="495300" y="10086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49</xdr:row>
      <xdr:rowOff>9525</xdr:rowOff>
    </xdr:from>
    <xdr:to>
      <xdr:col>0</xdr:col>
      <xdr:colOff>685800</xdr:colOff>
      <xdr:row>49</xdr:row>
      <xdr:rowOff>133350</xdr:rowOff>
    </xdr:to>
    <xdr:pic>
      <xdr:nvPicPr>
        <xdr:cNvPr id="504845" name="Picture 93" descr="https://cef.sri.gob.ec/virtualcef/pluginfile.php/18163/mod_page/content/9/Nueva-zelanda.png">
          <a:extLst>
            <a:ext uri="{FF2B5EF4-FFF2-40B4-BE49-F238E27FC236}">
              <a16:creationId xmlns:a16="http://schemas.microsoft.com/office/drawing/2014/main" id="{00000000-0008-0000-0700-00000D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 bwMode="auto">
        <a:xfrm>
          <a:off x="495300" y="10277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50</xdr:row>
      <xdr:rowOff>9525</xdr:rowOff>
    </xdr:from>
    <xdr:to>
      <xdr:col>0</xdr:col>
      <xdr:colOff>685800</xdr:colOff>
      <xdr:row>50</xdr:row>
      <xdr:rowOff>133350</xdr:rowOff>
    </xdr:to>
    <xdr:pic>
      <xdr:nvPicPr>
        <xdr:cNvPr id="504846" name="Picture 94" descr="https://cef.sri.gob.ec/virtualcef/pluginfile.php/18163/mod_page/content/9/noruega.png">
          <a:extLst>
            <a:ext uri="{FF2B5EF4-FFF2-40B4-BE49-F238E27FC236}">
              <a16:creationId xmlns:a16="http://schemas.microsoft.com/office/drawing/2014/main" id="{00000000-0008-0000-0700-00000E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 bwMode="auto">
        <a:xfrm>
          <a:off x="495300" y="10467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51</xdr:row>
      <xdr:rowOff>9525</xdr:rowOff>
    </xdr:from>
    <xdr:to>
      <xdr:col>0</xdr:col>
      <xdr:colOff>685800</xdr:colOff>
      <xdr:row>51</xdr:row>
      <xdr:rowOff>133350</xdr:rowOff>
    </xdr:to>
    <xdr:pic>
      <xdr:nvPicPr>
        <xdr:cNvPr id="504847" name="Picture 95" descr="https://cef.sri.gob.ec/virtualcef/pluginfile.php/18163/mod_page/content/9/portugal.png">
          <a:extLst>
            <a:ext uri="{FF2B5EF4-FFF2-40B4-BE49-F238E27FC236}">
              <a16:creationId xmlns:a16="http://schemas.microsoft.com/office/drawing/2014/main" id="{00000000-0008-0000-0700-00000F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 bwMode="auto">
        <a:xfrm>
          <a:off x="495300" y="10658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52</xdr:row>
      <xdr:rowOff>9525</xdr:rowOff>
    </xdr:from>
    <xdr:to>
      <xdr:col>0</xdr:col>
      <xdr:colOff>685800</xdr:colOff>
      <xdr:row>52</xdr:row>
      <xdr:rowOff>133350</xdr:rowOff>
    </xdr:to>
    <xdr:pic>
      <xdr:nvPicPr>
        <xdr:cNvPr id="504848" name="Picture 96" descr="https://cef.sri.gob.ec/virtualcef/pluginfile.php/18163/mod_page/content/9/United-Kingdom.png">
          <a:extLst>
            <a:ext uri="{FF2B5EF4-FFF2-40B4-BE49-F238E27FC236}">
              <a16:creationId xmlns:a16="http://schemas.microsoft.com/office/drawing/2014/main" id="{00000000-0008-0000-0700-000010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 bwMode="auto">
        <a:xfrm>
          <a:off x="495300" y="10848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53</xdr:row>
      <xdr:rowOff>9525</xdr:rowOff>
    </xdr:from>
    <xdr:to>
      <xdr:col>0</xdr:col>
      <xdr:colOff>685800</xdr:colOff>
      <xdr:row>53</xdr:row>
      <xdr:rowOff>133350</xdr:rowOff>
    </xdr:to>
    <xdr:pic>
      <xdr:nvPicPr>
        <xdr:cNvPr id="504849" name="Picture 97" descr="https://cef.sri.gob.ec/virtualcef/pluginfile.php/18163/mod_page/content/9/republica-checa.png">
          <a:extLst>
            <a:ext uri="{FF2B5EF4-FFF2-40B4-BE49-F238E27FC236}">
              <a16:creationId xmlns:a16="http://schemas.microsoft.com/office/drawing/2014/main" id="{00000000-0008-0000-0700-000011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 bwMode="auto">
        <a:xfrm>
          <a:off x="495300" y="11039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54</xdr:row>
      <xdr:rowOff>9525</xdr:rowOff>
    </xdr:from>
    <xdr:to>
      <xdr:col>0</xdr:col>
      <xdr:colOff>685800</xdr:colOff>
      <xdr:row>54</xdr:row>
      <xdr:rowOff>133350</xdr:rowOff>
    </xdr:to>
    <xdr:pic>
      <xdr:nvPicPr>
        <xdr:cNvPr id="504850" name="Picture 98" descr="https://cef.sri.gob.ec/virtualcef/pluginfile.php/18163/mod_page/content/9/slovaquia-republic.png">
          <a:extLst>
            <a:ext uri="{FF2B5EF4-FFF2-40B4-BE49-F238E27FC236}">
              <a16:creationId xmlns:a16="http://schemas.microsoft.com/office/drawing/2014/main" id="{00000000-0008-0000-0700-000012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 bwMode="auto">
        <a:xfrm>
          <a:off x="495300" y="11229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55</xdr:row>
      <xdr:rowOff>9525</xdr:rowOff>
    </xdr:from>
    <xdr:to>
      <xdr:col>0</xdr:col>
      <xdr:colOff>685800</xdr:colOff>
      <xdr:row>55</xdr:row>
      <xdr:rowOff>133350</xdr:rowOff>
    </xdr:to>
    <xdr:pic>
      <xdr:nvPicPr>
        <xdr:cNvPr id="504851" name="Picture 99" descr="https://cef.sri.gob.ec/virtualcef/pluginfile.php/18163/mod_page/content/9/sweden.png">
          <a:extLst>
            <a:ext uri="{FF2B5EF4-FFF2-40B4-BE49-F238E27FC236}">
              <a16:creationId xmlns:a16="http://schemas.microsoft.com/office/drawing/2014/main" id="{00000000-0008-0000-0700-000013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 bwMode="auto">
        <a:xfrm>
          <a:off x="495300" y="11420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56</xdr:row>
      <xdr:rowOff>9525</xdr:rowOff>
    </xdr:from>
    <xdr:to>
      <xdr:col>0</xdr:col>
      <xdr:colOff>685800</xdr:colOff>
      <xdr:row>56</xdr:row>
      <xdr:rowOff>133350</xdr:rowOff>
    </xdr:to>
    <xdr:pic>
      <xdr:nvPicPr>
        <xdr:cNvPr id="504852" name="Picture 100" descr="https://cef.sri.gob.ec/virtualcef/pluginfile.php/18163/mod_page/content/9/Switzerland.png">
          <a:extLst>
            <a:ext uri="{FF2B5EF4-FFF2-40B4-BE49-F238E27FC236}">
              <a16:creationId xmlns:a16="http://schemas.microsoft.com/office/drawing/2014/main" id="{00000000-0008-0000-0700-000014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 bwMode="auto">
        <a:xfrm>
          <a:off x="495300" y="116109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57</xdr:row>
      <xdr:rowOff>9525</xdr:rowOff>
    </xdr:from>
    <xdr:to>
      <xdr:col>0</xdr:col>
      <xdr:colOff>685800</xdr:colOff>
      <xdr:row>57</xdr:row>
      <xdr:rowOff>133350</xdr:rowOff>
    </xdr:to>
    <xdr:pic>
      <xdr:nvPicPr>
        <xdr:cNvPr id="504853" name="Picture 101" descr="https://cef.sri.gob.ec/virtualcef/pluginfile.php/18163/mod_page/content/9/Turkey.png">
          <a:extLst>
            <a:ext uri="{FF2B5EF4-FFF2-40B4-BE49-F238E27FC236}">
              <a16:creationId xmlns:a16="http://schemas.microsoft.com/office/drawing/2014/main" id="{00000000-0008-0000-0700-000015B4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 bwMode="auto">
        <a:xfrm>
          <a:off x="495300" y="11801475"/>
          <a:ext cx="19050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90715</xdr:colOff>
      <xdr:row>61</xdr:row>
      <xdr:rowOff>231322</xdr:rowOff>
    </xdr:from>
    <xdr:to>
      <xdr:col>18</xdr:col>
      <xdr:colOff>546090</xdr:colOff>
      <xdr:row>66</xdr:row>
      <xdr:rowOff>0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DE0D6387-7591-F945-90AB-A6A6CA1580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14" t="11801" b="3224"/>
        <a:stretch/>
      </xdr:blipFill>
      <xdr:spPr>
        <a:xfrm>
          <a:off x="90715" y="13312322"/>
          <a:ext cx="12792518" cy="966107"/>
        </a:xfrm>
        <a:prstGeom prst="rect">
          <a:avLst/>
        </a:prstGeom>
      </xdr:spPr>
    </xdr:pic>
    <xdr:clientData/>
  </xdr:twoCellAnchor>
  <xdr:twoCellAnchor editAs="oneCell">
    <xdr:from>
      <xdr:col>17</xdr:col>
      <xdr:colOff>587375</xdr:colOff>
      <xdr:row>1</xdr:row>
      <xdr:rowOff>79375</xdr:rowOff>
    </xdr:from>
    <xdr:to>
      <xdr:col>18</xdr:col>
      <xdr:colOff>761243</xdr:colOff>
      <xdr:row>3</xdr:row>
      <xdr:rowOff>68988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186E949-CF15-9C4E-8F78-43F8549AE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3875" y="269875"/>
          <a:ext cx="1046993" cy="561113"/>
        </a:xfrm>
        <a:prstGeom prst="rect">
          <a:avLst/>
        </a:prstGeom>
      </xdr:spPr>
    </xdr:pic>
    <xdr:clientData/>
  </xdr:twoCellAnchor>
  <xdr:twoCellAnchor editAs="oneCell">
    <xdr:from>
      <xdr:col>2</xdr:col>
      <xdr:colOff>342449</xdr:colOff>
      <xdr:row>0</xdr:row>
      <xdr:rowOff>174625</xdr:rowOff>
    </xdr:from>
    <xdr:to>
      <xdr:col>4</xdr:col>
      <xdr:colOff>328682</xdr:colOff>
      <xdr:row>4</xdr:row>
      <xdr:rowOff>96060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9BA41254-2C08-AA45-8B9B-91340BD63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50270" y="174625"/>
          <a:ext cx="965948" cy="87393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723900</xdr:colOff>
      <xdr:row>15</xdr:row>
      <xdr:rowOff>152400</xdr:rowOff>
    </xdr:from>
    <xdr:to>
      <xdr:col>22</xdr:col>
      <xdr:colOff>257175</xdr:colOff>
      <xdr:row>34</xdr:row>
      <xdr:rowOff>152400</xdr:rowOff>
    </xdr:to>
    <xdr:graphicFrame macro="">
      <xdr:nvGraphicFramePr>
        <xdr:cNvPr id="7269" name="2 Gráfico">
          <a:extLst>
            <a:ext uri="{FF2B5EF4-FFF2-40B4-BE49-F238E27FC236}">
              <a16:creationId xmlns:a16="http://schemas.microsoft.com/office/drawing/2014/main" id="{00000000-0008-0000-0900-0000651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228</xdr:row>
      <xdr:rowOff>171450</xdr:rowOff>
    </xdr:from>
    <xdr:to>
      <xdr:col>16</xdr:col>
      <xdr:colOff>371475</xdr:colOff>
      <xdr:row>250</xdr:row>
      <xdr:rowOff>180975</xdr:rowOff>
    </xdr:to>
    <xdr:graphicFrame macro="">
      <xdr:nvGraphicFramePr>
        <xdr:cNvPr id="53333" name="1 Gráfico">
          <a:extLst>
            <a:ext uri="{FF2B5EF4-FFF2-40B4-BE49-F238E27FC236}">
              <a16:creationId xmlns:a16="http://schemas.microsoft.com/office/drawing/2014/main" id="{00000000-0008-0000-0A00-000055D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4</xdr:row>
      <xdr:rowOff>47625</xdr:rowOff>
    </xdr:from>
    <xdr:to>
      <xdr:col>0</xdr:col>
      <xdr:colOff>704850</xdr:colOff>
      <xdr:row>4</xdr:row>
      <xdr:rowOff>161925</xdr:rowOff>
    </xdr:to>
    <xdr:pic>
      <xdr:nvPicPr>
        <xdr:cNvPr id="306809" name="Picture 132" descr="https://cef.sri.gob.ec/virtualcef/pluginfile.php/17665/mod_page/content/63/germany.png">
          <a:extLst>
            <a:ext uri="{FF2B5EF4-FFF2-40B4-BE49-F238E27FC236}">
              <a16:creationId xmlns:a16="http://schemas.microsoft.com/office/drawing/2014/main" id="{00000000-0008-0000-0B00-000079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4350" y="7524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5</xdr:row>
      <xdr:rowOff>47625</xdr:rowOff>
    </xdr:from>
    <xdr:to>
      <xdr:col>0</xdr:col>
      <xdr:colOff>704850</xdr:colOff>
      <xdr:row>5</xdr:row>
      <xdr:rowOff>161925</xdr:rowOff>
    </xdr:to>
    <xdr:pic>
      <xdr:nvPicPr>
        <xdr:cNvPr id="306810" name="Picture 133" descr="https://cef.sri.gob.ec/virtualcef/pluginfile.php/17665/mod_page/content/63/austria.png">
          <a:extLst>
            <a:ext uri="{FF2B5EF4-FFF2-40B4-BE49-F238E27FC236}">
              <a16:creationId xmlns:a16="http://schemas.microsoft.com/office/drawing/2014/main" id="{00000000-0008-0000-0B00-00007A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14350" y="9429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6</xdr:row>
      <xdr:rowOff>47625</xdr:rowOff>
    </xdr:from>
    <xdr:to>
      <xdr:col>0</xdr:col>
      <xdr:colOff>704850</xdr:colOff>
      <xdr:row>6</xdr:row>
      <xdr:rowOff>161925</xdr:rowOff>
    </xdr:to>
    <xdr:pic>
      <xdr:nvPicPr>
        <xdr:cNvPr id="306811" name="Picture 134" descr="https://cef.sri.gob.ec/virtualcef/pluginfile.php/17665/mod_page/content/63/belgica.png">
          <a:extLst>
            <a:ext uri="{FF2B5EF4-FFF2-40B4-BE49-F238E27FC236}">
              <a16:creationId xmlns:a16="http://schemas.microsoft.com/office/drawing/2014/main" id="{00000000-0008-0000-0B00-00007B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14350" y="11334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7</xdr:row>
      <xdr:rowOff>47625</xdr:rowOff>
    </xdr:from>
    <xdr:to>
      <xdr:col>0</xdr:col>
      <xdr:colOff>704850</xdr:colOff>
      <xdr:row>7</xdr:row>
      <xdr:rowOff>161925</xdr:rowOff>
    </xdr:to>
    <xdr:pic>
      <xdr:nvPicPr>
        <xdr:cNvPr id="306812" name="Picture 135" descr="https://cef.sri.gob.ec/virtualcef/pluginfile.php/17665/mod_page/content/63/dinamarca.png">
          <a:extLst>
            <a:ext uri="{FF2B5EF4-FFF2-40B4-BE49-F238E27FC236}">
              <a16:creationId xmlns:a16="http://schemas.microsoft.com/office/drawing/2014/main" id="{00000000-0008-0000-0B00-00007C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14350" y="13239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8</xdr:row>
      <xdr:rowOff>47625</xdr:rowOff>
    </xdr:from>
    <xdr:to>
      <xdr:col>0</xdr:col>
      <xdr:colOff>704850</xdr:colOff>
      <xdr:row>8</xdr:row>
      <xdr:rowOff>161925</xdr:rowOff>
    </xdr:to>
    <xdr:pic>
      <xdr:nvPicPr>
        <xdr:cNvPr id="306813" name="Picture 136" descr="https://cef.sri.gob.ec/virtualcef/pluginfile.php/17665/mod_page/content/63/Slovenia.png">
          <a:extLst>
            <a:ext uri="{FF2B5EF4-FFF2-40B4-BE49-F238E27FC236}">
              <a16:creationId xmlns:a16="http://schemas.microsoft.com/office/drawing/2014/main" id="{00000000-0008-0000-0B00-00007D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14350" y="15144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9</xdr:row>
      <xdr:rowOff>47625</xdr:rowOff>
    </xdr:from>
    <xdr:to>
      <xdr:col>0</xdr:col>
      <xdr:colOff>704850</xdr:colOff>
      <xdr:row>9</xdr:row>
      <xdr:rowOff>161925</xdr:rowOff>
    </xdr:to>
    <xdr:pic>
      <xdr:nvPicPr>
        <xdr:cNvPr id="306814" name="Picture 137" descr="https://cef.sri.gob.ec/virtualcef/pluginfile.php/17665/mod_page/content/63/Spain.png">
          <a:extLst>
            <a:ext uri="{FF2B5EF4-FFF2-40B4-BE49-F238E27FC236}">
              <a16:creationId xmlns:a16="http://schemas.microsoft.com/office/drawing/2014/main" id="{00000000-0008-0000-0B00-00007E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14350" y="17049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10</xdr:row>
      <xdr:rowOff>47625</xdr:rowOff>
    </xdr:from>
    <xdr:to>
      <xdr:col>0</xdr:col>
      <xdr:colOff>704850</xdr:colOff>
      <xdr:row>10</xdr:row>
      <xdr:rowOff>161925</xdr:rowOff>
    </xdr:to>
    <xdr:pic>
      <xdr:nvPicPr>
        <xdr:cNvPr id="306815" name="Picture 138" descr="https://cef.sri.gob.ec/virtualcef/pluginfile.php/17665/mod_page/content/63/estonia.png">
          <a:extLst>
            <a:ext uri="{FF2B5EF4-FFF2-40B4-BE49-F238E27FC236}">
              <a16:creationId xmlns:a16="http://schemas.microsoft.com/office/drawing/2014/main" id="{00000000-0008-0000-0B00-00007F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514350" y="18954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11</xdr:row>
      <xdr:rowOff>47625</xdr:rowOff>
    </xdr:from>
    <xdr:to>
      <xdr:col>0</xdr:col>
      <xdr:colOff>704850</xdr:colOff>
      <xdr:row>11</xdr:row>
      <xdr:rowOff>161925</xdr:rowOff>
    </xdr:to>
    <xdr:pic>
      <xdr:nvPicPr>
        <xdr:cNvPr id="306816" name="Picture 139" descr="https://cef.sri.gob.ec/virtualcef/pluginfile.php/17665/mod_page/content/63/finlandia.png">
          <a:extLst>
            <a:ext uri="{FF2B5EF4-FFF2-40B4-BE49-F238E27FC236}">
              <a16:creationId xmlns:a16="http://schemas.microsoft.com/office/drawing/2014/main" id="{00000000-0008-0000-0B00-000080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514350" y="20859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12</xdr:row>
      <xdr:rowOff>47625</xdr:rowOff>
    </xdr:from>
    <xdr:to>
      <xdr:col>0</xdr:col>
      <xdr:colOff>704850</xdr:colOff>
      <xdr:row>12</xdr:row>
      <xdr:rowOff>161925</xdr:rowOff>
    </xdr:to>
    <xdr:pic>
      <xdr:nvPicPr>
        <xdr:cNvPr id="306817" name="Picture 140" descr="https://cef.sri.gob.ec/virtualcef/pluginfile.php/17665/mod_page/content/63/francia.png">
          <a:extLst>
            <a:ext uri="{FF2B5EF4-FFF2-40B4-BE49-F238E27FC236}">
              <a16:creationId xmlns:a16="http://schemas.microsoft.com/office/drawing/2014/main" id="{00000000-0008-0000-0B00-000081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514350" y="22764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13</xdr:row>
      <xdr:rowOff>47625</xdr:rowOff>
    </xdr:from>
    <xdr:to>
      <xdr:col>0</xdr:col>
      <xdr:colOff>704850</xdr:colOff>
      <xdr:row>13</xdr:row>
      <xdr:rowOff>161925</xdr:rowOff>
    </xdr:to>
    <xdr:pic>
      <xdr:nvPicPr>
        <xdr:cNvPr id="306818" name="Picture 141" descr="https://cef.sri.gob.ec/virtualcef/pluginfile.php/17665/mod_page/content/63/grecia.png">
          <a:extLst>
            <a:ext uri="{FF2B5EF4-FFF2-40B4-BE49-F238E27FC236}">
              <a16:creationId xmlns:a16="http://schemas.microsoft.com/office/drawing/2014/main" id="{00000000-0008-0000-0B00-000082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514350" y="24669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14</xdr:row>
      <xdr:rowOff>47625</xdr:rowOff>
    </xdr:from>
    <xdr:to>
      <xdr:col>0</xdr:col>
      <xdr:colOff>704850</xdr:colOff>
      <xdr:row>14</xdr:row>
      <xdr:rowOff>161925</xdr:rowOff>
    </xdr:to>
    <xdr:pic>
      <xdr:nvPicPr>
        <xdr:cNvPr id="306819" name="Picture 142" descr="https://cef.sri.gob.ec/virtualcef/pluginfile.php/17665/mod_page/content/63/hungria.png">
          <a:extLst>
            <a:ext uri="{FF2B5EF4-FFF2-40B4-BE49-F238E27FC236}">
              <a16:creationId xmlns:a16="http://schemas.microsoft.com/office/drawing/2014/main" id="{00000000-0008-0000-0B00-000083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514350" y="26574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15</xdr:row>
      <xdr:rowOff>47625</xdr:rowOff>
    </xdr:from>
    <xdr:to>
      <xdr:col>0</xdr:col>
      <xdr:colOff>704850</xdr:colOff>
      <xdr:row>15</xdr:row>
      <xdr:rowOff>161925</xdr:rowOff>
    </xdr:to>
    <xdr:pic>
      <xdr:nvPicPr>
        <xdr:cNvPr id="306820" name="Picture 143" descr="https://cef.sri.gob.ec/virtualcef/pluginfile.php/17665/mod_page/content/63/islandia.png">
          <a:extLst>
            <a:ext uri="{FF2B5EF4-FFF2-40B4-BE49-F238E27FC236}">
              <a16:creationId xmlns:a16="http://schemas.microsoft.com/office/drawing/2014/main" id="{00000000-0008-0000-0B00-000084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514350" y="28479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16</xdr:row>
      <xdr:rowOff>47625</xdr:rowOff>
    </xdr:from>
    <xdr:to>
      <xdr:col>0</xdr:col>
      <xdr:colOff>704850</xdr:colOff>
      <xdr:row>16</xdr:row>
      <xdr:rowOff>161925</xdr:rowOff>
    </xdr:to>
    <xdr:pic>
      <xdr:nvPicPr>
        <xdr:cNvPr id="306821" name="Picture 144" descr="https://cef.sri.gob.ec/virtualcef/pluginfile.php/17665/mod_page/content/63/irlanda.png">
          <a:extLst>
            <a:ext uri="{FF2B5EF4-FFF2-40B4-BE49-F238E27FC236}">
              <a16:creationId xmlns:a16="http://schemas.microsoft.com/office/drawing/2014/main" id="{00000000-0008-0000-0B00-000085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14350" y="30384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17</xdr:row>
      <xdr:rowOff>47625</xdr:rowOff>
    </xdr:from>
    <xdr:to>
      <xdr:col>0</xdr:col>
      <xdr:colOff>704850</xdr:colOff>
      <xdr:row>17</xdr:row>
      <xdr:rowOff>161925</xdr:rowOff>
    </xdr:to>
    <xdr:pic>
      <xdr:nvPicPr>
        <xdr:cNvPr id="306822" name="Picture 145" descr="https://cef.sri.gob.ec/virtualcef/pluginfile.php/17665/mod_page/content/63/italia.png">
          <a:extLst>
            <a:ext uri="{FF2B5EF4-FFF2-40B4-BE49-F238E27FC236}">
              <a16:creationId xmlns:a16="http://schemas.microsoft.com/office/drawing/2014/main" id="{00000000-0008-0000-0B00-000086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514350" y="32289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18</xdr:row>
      <xdr:rowOff>47625</xdr:rowOff>
    </xdr:from>
    <xdr:to>
      <xdr:col>0</xdr:col>
      <xdr:colOff>704850</xdr:colOff>
      <xdr:row>18</xdr:row>
      <xdr:rowOff>161925</xdr:rowOff>
    </xdr:to>
    <xdr:pic>
      <xdr:nvPicPr>
        <xdr:cNvPr id="306823" name="Picture 146" descr="https://cef.sri.gob.ec/virtualcef/pluginfile.php/17665/mod_page/content/63/luxemburgo.png">
          <a:extLst>
            <a:ext uri="{FF2B5EF4-FFF2-40B4-BE49-F238E27FC236}">
              <a16:creationId xmlns:a16="http://schemas.microsoft.com/office/drawing/2014/main" id="{00000000-0008-0000-0B00-000087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514350" y="34194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19</xdr:row>
      <xdr:rowOff>47625</xdr:rowOff>
    </xdr:from>
    <xdr:to>
      <xdr:col>0</xdr:col>
      <xdr:colOff>704850</xdr:colOff>
      <xdr:row>19</xdr:row>
      <xdr:rowOff>161925</xdr:rowOff>
    </xdr:to>
    <xdr:pic>
      <xdr:nvPicPr>
        <xdr:cNvPr id="306824" name="Picture 147" descr="https://cef.sri.gob.ec/virtualcef/pluginfile.php/17665/mod_page/content/63/Nueva-zelanda.png">
          <a:extLst>
            <a:ext uri="{FF2B5EF4-FFF2-40B4-BE49-F238E27FC236}">
              <a16:creationId xmlns:a16="http://schemas.microsoft.com/office/drawing/2014/main" id="{00000000-0008-0000-0B00-000088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514350" y="360997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20</xdr:row>
      <xdr:rowOff>47625</xdr:rowOff>
    </xdr:from>
    <xdr:to>
      <xdr:col>0</xdr:col>
      <xdr:colOff>704850</xdr:colOff>
      <xdr:row>20</xdr:row>
      <xdr:rowOff>161925</xdr:rowOff>
    </xdr:to>
    <xdr:pic>
      <xdr:nvPicPr>
        <xdr:cNvPr id="306825" name="Picture 148" descr="https://cef.sri.gob.ec/virtualcef/pluginfile.php/17665/mod_page/content/63/noruega.png">
          <a:extLst>
            <a:ext uri="{FF2B5EF4-FFF2-40B4-BE49-F238E27FC236}">
              <a16:creationId xmlns:a16="http://schemas.microsoft.com/office/drawing/2014/main" id="{00000000-0008-0000-0B00-000089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514350" y="3943350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21</xdr:row>
      <xdr:rowOff>47625</xdr:rowOff>
    </xdr:from>
    <xdr:to>
      <xdr:col>0</xdr:col>
      <xdr:colOff>704850</xdr:colOff>
      <xdr:row>21</xdr:row>
      <xdr:rowOff>161925</xdr:rowOff>
    </xdr:to>
    <xdr:pic>
      <xdr:nvPicPr>
        <xdr:cNvPr id="306826" name="Picture 149" descr="https://cef.sri.gob.ec/virtualcef/pluginfile.php/17665/mod_page/content/63/portugal.png">
          <a:extLst>
            <a:ext uri="{FF2B5EF4-FFF2-40B4-BE49-F238E27FC236}">
              <a16:creationId xmlns:a16="http://schemas.microsoft.com/office/drawing/2014/main" id="{00000000-0008-0000-0B00-00008A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514350" y="4133850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22</xdr:row>
      <xdr:rowOff>47625</xdr:rowOff>
    </xdr:from>
    <xdr:to>
      <xdr:col>0</xdr:col>
      <xdr:colOff>704850</xdr:colOff>
      <xdr:row>22</xdr:row>
      <xdr:rowOff>161925</xdr:rowOff>
    </xdr:to>
    <xdr:pic>
      <xdr:nvPicPr>
        <xdr:cNvPr id="306827" name="Picture 150" descr="https://cef.sri.gob.ec/virtualcef/pluginfile.php/17665/mod_page/content/63/United-Kingdom.png">
          <a:extLst>
            <a:ext uri="{FF2B5EF4-FFF2-40B4-BE49-F238E27FC236}">
              <a16:creationId xmlns:a16="http://schemas.microsoft.com/office/drawing/2014/main" id="{00000000-0008-0000-0B00-00008B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514350" y="4324350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23</xdr:row>
      <xdr:rowOff>47625</xdr:rowOff>
    </xdr:from>
    <xdr:to>
      <xdr:col>0</xdr:col>
      <xdr:colOff>704850</xdr:colOff>
      <xdr:row>23</xdr:row>
      <xdr:rowOff>161925</xdr:rowOff>
    </xdr:to>
    <xdr:pic>
      <xdr:nvPicPr>
        <xdr:cNvPr id="306828" name="Picture 151" descr="https://cef.sri.gob.ec/virtualcef/pluginfile.php/17665/mod_page/content/63/republica-checa.png">
          <a:extLst>
            <a:ext uri="{FF2B5EF4-FFF2-40B4-BE49-F238E27FC236}">
              <a16:creationId xmlns:a16="http://schemas.microsoft.com/office/drawing/2014/main" id="{00000000-0008-0000-0B00-00008C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514350" y="4514850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24</xdr:row>
      <xdr:rowOff>47625</xdr:rowOff>
    </xdr:from>
    <xdr:to>
      <xdr:col>0</xdr:col>
      <xdr:colOff>704850</xdr:colOff>
      <xdr:row>24</xdr:row>
      <xdr:rowOff>161925</xdr:rowOff>
    </xdr:to>
    <xdr:pic>
      <xdr:nvPicPr>
        <xdr:cNvPr id="306829" name="Picture 152" descr="https://cef.sri.gob.ec/virtualcef/pluginfile.php/17665/mod_page/content/63/slovaquia-republic.png">
          <a:extLst>
            <a:ext uri="{FF2B5EF4-FFF2-40B4-BE49-F238E27FC236}">
              <a16:creationId xmlns:a16="http://schemas.microsoft.com/office/drawing/2014/main" id="{00000000-0008-0000-0B00-00008D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514350" y="4848225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25</xdr:row>
      <xdr:rowOff>47625</xdr:rowOff>
    </xdr:from>
    <xdr:to>
      <xdr:col>0</xdr:col>
      <xdr:colOff>704850</xdr:colOff>
      <xdr:row>25</xdr:row>
      <xdr:rowOff>161925</xdr:rowOff>
    </xdr:to>
    <xdr:pic>
      <xdr:nvPicPr>
        <xdr:cNvPr id="306830" name="Picture 153" descr="https://cef.sri.gob.ec/virtualcef/pluginfile.php/17665/mod_page/content/63/sweden.png">
          <a:extLst>
            <a:ext uri="{FF2B5EF4-FFF2-40B4-BE49-F238E27FC236}">
              <a16:creationId xmlns:a16="http://schemas.microsoft.com/office/drawing/2014/main" id="{00000000-0008-0000-0B00-00008E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514350" y="5181600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26</xdr:row>
      <xdr:rowOff>47625</xdr:rowOff>
    </xdr:from>
    <xdr:to>
      <xdr:col>0</xdr:col>
      <xdr:colOff>704850</xdr:colOff>
      <xdr:row>26</xdr:row>
      <xdr:rowOff>161925</xdr:rowOff>
    </xdr:to>
    <xdr:pic>
      <xdr:nvPicPr>
        <xdr:cNvPr id="306831" name="Picture 154" descr="https://cef.sri.gob.ec/virtualcef/pluginfile.php/17665/mod_page/content/63/Switzerland.png">
          <a:extLst>
            <a:ext uri="{FF2B5EF4-FFF2-40B4-BE49-F238E27FC236}">
              <a16:creationId xmlns:a16="http://schemas.microsoft.com/office/drawing/2014/main" id="{00000000-0008-0000-0B00-00008F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514350" y="5372100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27</xdr:row>
      <xdr:rowOff>47625</xdr:rowOff>
    </xdr:from>
    <xdr:to>
      <xdr:col>0</xdr:col>
      <xdr:colOff>704850</xdr:colOff>
      <xdr:row>27</xdr:row>
      <xdr:rowOff>161925</xdr:rowOff>
    </xdr:to>
    <xdr:pic>
      <xdr:nvPicPr>
        <xdr:cNvPr id="306832" name="Picture 155" descr="https://cef.sri.gob.ec/virtualcef/pluginfile.php/17665/mod_page/content/63/Turkey.png">
          <a:extLst>
            <a:ext uri="{FF2B5EF4-FFF2-40B4-BE49-F238E27FC236}">
              <a16:creationId xmlns:a16="http://schemas.microsoft.com/office/drawing/2014/main" id="{00000000-0008-0000-0B00-000090AE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514350" y="5562600"/>
          <a:ext cx="1905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tina/Documents/Trabajo%20sri/teletrabajo/Presi&#243;n%20Fiscal/matriz%20planificaci&#243;n%20presi&#243;n%20fiscal%20_22-01-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:/Users/meat060514/AppData/Local/Microsoft/Windows/Temporary%20Internet%20Files/Content.Outlook/8O8JWMI2/CIAT%20Data%20-%20Recaudaci&#243;n%20(al%20201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ión Fiscal"/>
      <sheetName val="P. T. G. Central"/>
      <sheetName val="P. T. G. Subnacional"/>
      <sheetName val="C. S. Social"/>
      <sheetName val="composicion europa"/>
      <sheetName val="Hoja1"/>
      <sheetName val="europa "/>
      <sheetName val="Hoja2"/>
      <sheetName val="ECUADOR-"/>
      <sheetName val="ECUADOR -21-01-2020"/>
      <sheetName val="Hoja3"/>
      <sheetName val="GASTOS por sector PGE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AT"/>
      <sheetName val="Arg"/>
      <sheetName val="Bol"/>
      <sheetName val="Bra"/>
      <sheetName val="Chi"/>
      <sheetName val="Col"/>
      <sheetName val="CR"/>
      <sheetName val="Ecu"/>
      <sheetName val="ElS"/>
      <sheetName val="Gua"/>
      <sheetName val="Hon"/>
      <sheetName val="Mex"/>
      <sheetName val="Nic"/>
      <sheetName val="Pan"/>
      <sheetName val="Par"/>
      <sheetName val="Per"/>
      <sheetName val="RD"/>
      <sheetName val="Uru"/>
      <sheetName val="Ven "/>
    </sheetNames>
    <sheetDataSet>
      <sheetData sheetId="0" refreshError="1"/>
      <sheetData sheetId="1" refreshError="1">
        <row r="143">
          <cell r="L143">
            <v>22.477412167938287</v>
          </cell>
          <cell r="M143">
            <v>21.919247960221679</v>
          </cell>
          <cell r="N143">
            <v>20.738148699226564</v>
          </cell>
          <cell r="O143">
            <v>24.030713548696202</v>
          </cell>
          <cell r="P143">
            <v>27.382008759355692</v>
          </cell>
          <cell r="Q143">
            <v>27.919507550423177</v>
          </cell>
          <cell r="R143">
            <v>28.469244866051842</v>
          </cell>
          <cell r="S143">
            <v>30.042763579494569</v>
          </cell>
          <cell r="T143">
            <v>31.558528365911592</v>
          </cell>
          <cell r="U143">
            <v>32.630202406847907</v>
          </cell>
          <cell r="V143">
            <v>34.530518805619906</v>
          </cell>
          <cell r="W143">
            <v>35.738613906682268</v>
          </cell>
          <cell r="X143">
            <v>38.410364087916079</v>
          </cell>
          <cell r="Y143">
            <v>32.320250444543788</v>
          </cell>
        </row>
      </sheetData>
      <sheetData sheetId="2" refreshError="1">
        <row r="130">
          <cell r="L130">
            <v>13.506969006721706</v>
          </cell>
          <cell r="M130">
            <v>11.8737440542325</v>
          </cell>
          <cell r="N130">
            <v>13.182831098807055</v>
          </cell>
          <cell r="O130">
            <v>12.06861717119302</v>
          </cell>
          <cell r="P130">
            <v>14.344382626640273</v>
          </cell>
          <cell r="Q130">
            <v>17.920861852328983</v>
          </cell>
          <cell r="R130">
            <v>20.73918333804556</v>
          </cell>
          <cell r="S130">
            <v>21.547981924422167</v>
          </cell>
          <cell r="T130">
            <v>20.302934645470621</v>
          </cell>
          <cell r="U130">
            <v>22.8089233733165</v>
          </cell>
          <cell r="V130">
            <v>21.384158956902755</v>
          </cell>
          <cell r="W130">
            <v>22.445939719587699</v>
          </cell>
          <cell r="X130">
            <v>22.802808611597627</v>
          </cell>
          <cell r="Y130">
            <v>25.389723335766362</v>
          </cell>
        </row>
      </sheetData>
      <sheetData sheetId="3" refreshError="1">
        <row r="133">
          <cell r="L133">
            <v>27.676040294514426</v>
          </cell>
          <cell r="M133">
            <v>28.429611610364951</v>
          </cell>
          <cell r="N133">
            <v>29.867409347092703</v>
          </cell>
          <cell r="O133">
            <v>29.068381490145313</v>
          </cell>
          <cell r="P133">
            <v>29.766138318522962</v>
          </cell>
          <cell r="Q133">
            <v>31.187571870292281</v>
          </cell>
          <cell r="R133">
            <v>31.573327022791286</v>
          </cell>
          <cell r="S133">
            <v>32.241102838655593</v>
          </cell>
          <cell r="T133">
            <v>32.348175627236621</v>
          </cell>
          <cell r="U133">
            <v>31.275551655478122</v>
          </cell>
          <cell r="V133">
            <v>31.358977625602314</v>
          </cell>
          <cell r="W133">
            <v>33.201877623279266</v>
          </cell>
          <cell r="X133">
            <v>33.070684978586556</v>
          </cell>
          <cell r="Y133">
            <v>33.116136858866355</v>
          </cell>
        </row>
      </sheetData>
      <sheetData sheetId="4" refreshError="1">
        <row r="96">
          <cell r="L96">
            <v>18.783197771326357</v>
          </cell>
          <cell r="M96">
            <v>18.929339985279</v>
          </cell>
          <cell r="N96">
            <v>18.970920422466087</v>
          </cell>
          <cell r="O96">
            <v>18.682389863637137</v>
          </cell>
          <cell r="P96">
            <v>18.957193803124742</v>
          </cell>
          <cell r="Q96">
            <v>20.582847481121576</v>
          </cell>
          <cell r="R96">
            <v>21.971835997532533</v>
          </cell>
          <cell r="S96">
            <v>22.649995517693149</v>
          </cell>
          <cell r="T96">
            <v>21.692141429212082</v>
          </cell>
          <cell r="U96">
            <v>17.326440718612464</v>
          </cell>
          <cell r="V96">
            <v>19.574211314714592</v>
          </cell>
          <cell r="W96">
            <v>21.714969052599116</v>
          </cell>
          <cell r="X96">
            <v>21.007712711106937</v>
          </cell>
          <cell r="Y96">
            <v>19.923908280279687</v>
          </cell>
        </row>
      </sheetData>
      <sheetData sheetId="5" refreshError="1">
        <row r="136">
          <cell r="L136">
            <v>13.94891366312806</v>
          </cell>
          <cell r="M136">
            <v>15.577763577579546</v>
          </cell>
          <cell r="N136">
            <v>15.62612832716585</v>
          </cell>
          <cell r="O136">
            <v>16.125586436414107</v>
          </cell>
          <cell r="P136">
            <v>16.870697138925198</v>
          </cell>
          <cell r="Q136">
            <v>17.512973400723194</v>
          </cell>
          <cell r="R136">
            <v>18.423750350885133</v>
          </cell>
          <cell r="S136">
            <v>18.445053430150463</v>
          </cell>
          <cell r="T136">
            <v>18.14078884419617</v>
          </cell>
          <cell r="U136">
            <v>17.944267337482447</v>
          </cell>
          <cell r="V136">
            <v>17.271929782789513</v>
          </cell>
          <cell r="W136">
            <v>17.967077374599913</v>
          </cell>
          <cell r="X136">
            <v>18.894502577020702</v>
          </cell>
          <cell r="Y136">
            <v>19.024856313173778</v>
          </cell>
        </row>
      </sheetData>
      <sheetData sheetId="6" refreshError="1">
        <row r="140">
          <cell r="L140">
            <v>18.595094982960813</v>
          </cell>
          <cell r="M140">
            <v>19.837562959079143</v>
          </cell>
          <cell r="N140">
            <v>20.260688787433232</v>
          </cell>
          <cell r="O140">
            <v>20.06282424185736</v>
          </cell>
          <cell r="P140">
            <v>20.015979973146266</v>
          </cell>
          <cell r="Q140">
            <v>20.375705941429896</v>
          </cell>
          <cell r="R140">
            <v>20.852615485281095</v>
          </cell>
          <cell r="S140">
            <v>22.151872094451168</v>
          </cell>
          <cell r="T140">
            <v>22.94042377011694</v>
          </cell>
          <cell r="U140">
            <v>21.644253521971109</v>
          </cell>
          <cell r="V140">
            <v>21.444350314477433</v>
          </cell>
          <cell r="W140">
            <v>22.020960844169199</v>
          </cell>
          <cell r="X140">
            <v>22.017038995853806</v>
          </cell>
          <cell r="Y140">
            <v>21.972370180133499</v>
          </cell>
        </row>
      </sheetData>
      <sheetData sheetId="7" refreshError="1">
        <row r="119">
          <cell r="L119">
            <v>12.518974076189277</v>
          </cell>
          <cell r="M119">
            <v>13.635983100549556</v>
          </cell>
          <cell r="N119">
            <v>14.444933106147504</v>
          </cell>
          <cell r="O119">
            <v>13.756213488642816</v>
          </cell>
          <cell r="P119">
            <v>13.833341102445655</v>
          </cell>
          <cell r="Q119">
            <v>14.400884953143297</v>
          </cell>
          <cell r="R119">
            <v>15.23395331598717</v>
          </cell>
          <cell r="S119">
            <v>15.935820993023487</v>
          </cell>
          <cell r="T119">
            <v>15.582840406096278</v>
          </cell>
          <cell r="U119">
            <v>16.693842484517532</v>
          </cell>
          <cell r="V119">
            <v>17.893091192818257</v>
          </cell>
          <cell r="W119">
            <v>18.380783025800319</v>
          </cell>
          <cell r="X119">
            <v>20.750620581635836</v>
          </cell>
          <cell r="Y119">
            <v>20.139781724345891</v>
          </cell>
        </row>
      </sheetData>
      <sheetData sheetId="8" refreshError="1">
        <row r="113">
          <cell r="L113">
            <v>13.508667054878146</v>
          </cell>
          <cell r="M113">
            <v>13.286405413295716</v>
          </cell>
          <cell r="N113">
            <v>14.004166579295015</v>
          </cell>
          <cell r="O113">
            <v>14.167353639003903</v>
          </cell>
          <cell r="P113">
            <v>14.07920978839495</v>
          </cell>
          <cell r="Q113">
            <v>14.833146520960819</v>
          </cell>
          <cell r="R113">
            <v>15.897385004339457</v>
          </cell>
          <cell r="S113">
            <v>16.009324095121087</v>
          </cell>
          <cell r="T113">
            <v>16.023435677289903</v>
          </cell>
          <cell r="U113">
            <v>15.345991326133113</v>
          </cell>
          <cell r="V113">
            <v>16.216462489726815</v>
          </cell>
          <cell r="W113">
            <v>16.524915114478038</v>
          </cell>
          <cell r="X113">
            <v>17.160912353437624</v>
          </cell>
          <cell r="Y113">
            <v>18.189766777686351</v>
          </cell>
        </row>
      </sheetData>
      <sheetData sheetId="9" refreshError="1">
        <row r="118">
          <cell r="L118">
            <v>10.802203737293459</v>
          </cell>
          <cell r="M118">
            <v>12.457677733984305</v>
          </cell>
          <cell r="N118">
            <v>13.395695726344279</v>
          </cell>
          <cell r="O118">
            <v>13.229771486545051</v>
          </cell>
          <cell r="P118">
            <v>13.148567556910521</v>
          </cell>
          <cell r="Q118">
            <v>12.82300947740713</v>
          </cell>
          <cell r="R118">
            <v>13.513423085362181</v>
          </cell>
          <cell r="S118">
            <v>13.621959999678809</v>
          </cell>
          <cell r="T118">
            <v>12.630615532997025</v>
          </cell>
          <cell r="U118">
            <v>11.898495031868878</v>
          </cell>
          <cell r="V118">
            <v>12.014658478019424</v>
          </cell>
          <cell r="W118">
            <v>12.296807244586676</v>
          </cell>
          <cell r="X118">
            <v>12.426986083297258</v>
          </cell>
          <cell r="Y118">
            <v>12.637499912691549</v>
          </cell>
        </row>
      </sheetData>
      <sheetData sheetId="10" refreshError="1">
        <row r="93">
          <cell r="B93">
            <v>16.31411639172449</v>
          </cell>
          <cell r="C93">
            <v>16.524690117366095</v>
          </cell>
          <cell r="D93">
            <v>17.058183290541056</v>
          </cell>
          <cell r="E93">
            <v>17.389786382426422</v>
          </cell>
          <cell r="F93">
            <v>18.044799776210887</v>
          </cell>
          <cell r="G93">
            <v>17.944988847970635</v>
          </cell>
          <cell r="H93">
            <v>18.397413832064878</v>
          </cell>
          <cell r="I93">
            <v>20.280880939444323</v>
          </cell>
          <cell r="J93">
            <v>19.922230747849706</v>
          </cell>
          <cell r="K93">
            <v>18.145541743842298</v>
          </cell>
          <cell r="L93">
            <v>18.346039125165248</v>
          </cell>
          <cell r="M93">
            <v>17.919303340862804</v>
          </cell>
          <cell r="N93">
            <v>18.929619430521722</v>
          </cell>
          <cell r="O93">
            <v>19.212617544802214</v>
          </cell>
        </row>
      </sheetData>
      <sheetData sheetId="11" refreshError="1">
        <row r="110">
          <cell r="L110">
            <v>14.445328826162729</v>
          </cell>
          <cell r="M110">
            <v>15.350900887092184</v>
          </cell>
          <cell r="N110">
            <v>15.794965108728654</v>
          </cell>
          <cell r="O110">
            <v>12.735565481056154</v>
          </cell>
          <cell r="P110">
            <v>11.481732884527887</v>
          </cell>
          <cell r="Q110">
            <v>11.244755532467048</v>
          </cell>
          <cell r="R110">
            <v>10.912385856322809</v>
          </cell>
          <cell r="S110">
            <v>11.253599962498265</v>
          </cell>
          <cell r="T110">
            <v>10.53413834214037</v>
          </cell>
          <cell r="U110">
            <v>11.822118059551999</v>
          </cell>
          <cell r="V110">
            <v>11.954762465792577</v>
          </cell>
          <cell r="W110">
            <v>11.387972890922816</v>
          </cell>
          <cell r="X110">
            <v>10.952082085394075</v>
          </cell>
          <cell r="Y110">
            <v>12.389295846293859</v>
          </cell>
        </row>
      </sheetData>
      <sheetData sheetId="12" refreshError="1">
        <row r="92">
          <cell r="L92">
            <v>14.34890808176057</v>
          </cell>
          <cell r="M92">
            <v>14.148978949658048</v>
          </cell>
          <cell r="N92">
            <v>14.785747597261645</v>
          </cell>
          <cell r="O92">
            <v>16.226077172212186</v>
          </cell>
          <cell r="P92">
            <v>16.764154044348505</v>
          </cell>
          <cell r="Q92">
            <v>17.58270923916254</v>
          </cell>
          <cell r="R92">
            <v>18.654859881954785</v>
          </cell>
          <cell r="S92">
            <v>19.103162703975489</v>
          </cell>
          <cell r="T92">
            <v>19.078409759017838</v>
          </cell>
          <cell r="U92">
            <v>19.203819651186574</v>
          </cell>
          <cell r="V92">
            <v>20.1648548362271</v>
          </cell>
          <cell r="W92">
            <v>20.972351955093462</v>
          </cell>
          <cell r="X92">
            <v>21.327716552241988</v>
          </cell>
          <cell r="Y92">
            <v>21.930244128793593</v>
          </cell>
        </row>
      </sheetData>
      <sheetData sheetId="13" refreshError="1">
        <row r="117">
          <cell r="B117">
            <v>17.366485656383116</v>
          </cell>
          <cell r="C117">
            <v>16.260196517637095</v>
          </cell>
          <cell r="D117">
            <v>15.810007975620092</v>
          </cell>
          <cell r="E117">
            <v>15.568239255327374</v>
          </cell>
          <cell r="F117">
            <v>15.403668157878034</v>
          </cell>
          <cell r="G117">
            <v>15.225266796187444</v>
          </cell>
          <cell r="H117">
            <v>16.891080931201493</v>
          </cell>
          <cell r="I117">
            <v>17.448967340214313</v>
          </cell>
          <cell r="J117">
            <v>17.446930384103716</v>
          </cell>
          <cell r="K117">
            <v>18.602082572580279</v>
          </cell>
          <cell r="L117">
            <v>18.52900551567329</v>
          </cell>
          <cell r="M117">
            <v>18.62224471769018</v>
          </cell>
          <cell r="N117">
            <v>19.432193514816419</v>
          </cell>
          <cell r="O117">
            <v>19.327064943609852</v>
          </cell>
        </row>
      </sheetData>
      <sheetData sheetId="14" refreshError="1">
        <row r="132">
          <cell r="L132">
            <v>12.970034908760301</v>
          </cell>
          <cell r="M132">
            <v>12.497100825251509</v>
          </cell>
          <cell r="N132">
            <v>10.995070406304379</v>
          </cell>
          <cell r="O132">
            <v>11.858674086218512</v>
          </cell>
          <cell r="P132">
            <v>13.446434337949977</v>
          </cell>
          <cell r="Q132">
            <v>13.468024119817601</v>
          </cell>
          <cell r="R132">
            <v>13.841162160211947</v>
          </cell>
          <cell r="S132">
            <v>13.830124679188529</v>
          </cell>
          <cell r="T132">
            <v>14.476299499464989</v>
          </cell>
          <cell r="U132">
            <v>16.098473922324541</v>
          </cell>
          <cell r="V132">
            <v>16.649837661791121</v>
          </cell>
          <cell r="W132">
            <v>16.50227758301472</v>
          </cell>
          <cell r="X132">
            <v>17.483020961273549</v>
          </cell>
          <cell r="Y132">
            <v>17.14042391506219</v>
          </cell>
        </row>
      </sheetData>
      <sheetData sheetId="15" refreshError="1">
        <row r="142">
          <cell r="L142">
            <v>14.759360577079358</v>
          </cell>
          <cell r="M142">
            <v>14.774089907200539</v>
          </cell>
          <cell r="N142">
            <v>14.55288195056241</v>
          </cell>
          <cell r="O142">
            <v>15.405323036888309</v>
          </cell>
          <cell r="P142">
            <v>16.069671771657038</v>
          </cell>
          <cell r="Q142">
            <v>16.762393737690999</v>
          </cell>
          <cell r="R142">
            <v>18.219823572956745</v>
          </cell>
          <cell r="S142">
            <v>18.723993698038548</v>
          </cell>
          <cell r="T142">
            <v>19.034987525875895</v>
          </cell>
          <cell r="U142">
            <v>17.138977798621827</v>
          </cell>
          <cell r="V142">
            <v>17.962679160008339</v>
          </cell>
          <cell r="W142">
            <v>18.696944292531672</v>
          </cell>
          <cell r="X142">
            <v>19.303875579714944</v>
          </cell>
          <cell r="Y142">
            <v>19.122251453581178</v>
          </cell>
        </row>
      </sheetData>
      <sheetData sheetId="16" refreshError="1">
        <row r="126">
          <cell r="L126">
            <v>12.432977424787921</v>
          </cell>
          <cell r="M126">
            <v>13.796968143607662</v>
          </cell>
          <cell r="N126">
            <v>13.647654133521995</v>
          </cell>
          <cell r="O126">
            <v>11.986293026251275</v>
          </cell>
          <cell r="P126">
            <v>12.880014784876744</v>
          </cell>
          <cell r="Q126">
            <v>14.643688254901962</v>
          </cell>
          <cell r="R126">
            <v>14.929312607160867</v>
          </cell>
          <cell r="S126">
            <v>15.952272743932387</v>
          </cell>
          <cell r="T126">
            <v>14.974574440412141</v>
          </cell>
          <cell r="U126">
            <v>13.118912771343732</v>
          </cell>
          <cell r="V126">
            <v>12.819335400500458</v>
          </cell>
          <cell r="W126">
            <v>12.880416559831168</v>
          </cell>
          <cell r="X126">
            <v>13.461550165429772</v>
          </cell>
          <cell r="Y126">
            <v>14.021503126317302</v>
          </cell>
        </row>
      </sheetData>
      <sheetData sheetId="17" refreshError="1">
        <row r="138">
          <cell r="L138">
            <v>23.887863311244278</v>
          </cell>
          <cell r="M138">
            <v>24.138306140593855</v>
          </cell>
          <cell r="N138">
            <v>23.974293910105587</v>
          </cell>
          <cell r="O138">
            <v>24.641756473999251</v>
          </cell>
          <cell r="P138">
            <v>25.228339847506554</v>
          </cell>
          <cell r="Q138">
            <v>26.400914276169001</v>
          </cell>
          <cell r="R138">
            <v>29.085355844615592</v>
          </cell>
          <cell r="S138">
            <v>28.226504284304919</v>
          </cell>
          <cell r="T138">
            <v>28.867337344461752</v>
          </cell>
          <cell r="U138">
            <v>29.827285970259819</v>
          </cell>
          <cell r="V138">
            <v>30.453011661251455</v>
          </cell>
          <cell r="W138">
            <v>30.647927380708389</v>
          </cell>
          <cell r="X138">
            <v>31.004770433017619</v>
          </cell>
          <cell r="Y138">
            <v>32.511978957815799</v>
          </cell>
        </row>
      </sheetData>
      <sheetData sheetId="18" refreshError="1">
        <row r="100">
          <cell r="L100">
            <v>14.460783622171697</v>
          </cell>
          <cell r="M100">
            <v>13.087299559062837</v>
          </cell>
          <cell r="N100">
            <v>11.886484326365576</v>
          </cell>
          <cell r="O100">
            <v>12.1696491691674</v>
          </cell>
          <cell r="P100">
            <v>13.93815791469914</v>
          </cell>
          <cell r="Q100">
            <v>16.134027128141181</v>
          </cell>
          <cell r="R100">
            <v>17.227455544456493</v>
          </cell>
          <cell r="S100">
            <v>17.286193772722839</v>
          </cell>
          <cell r="T100">
            <v>17.17224764479862</v>
          </cell>
          <cell r="U100">
            <v>14.552279653636802</v>
          </cell>
          <cell r="V100">
            <v>12.027173326301394</v>
          </cell>
          <cell r="W100">
            <v>13.488554500096436</v>
          </cell>
          <cell r="X100">
            <v>14.560053277345784</v>
          </cell>
          <cell r="Y100">
            <v>14.914791082604975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Q1:AF93"/>
  <sheetViews>
    <sheetView topLeftCell="C1" zoomScale="70" zoomScaleNormal="70" workbookViewId="0">
      <selection activeCell="X13" sqref="X13"/>
    </sheetView>
  </sheetViews>
  <sheetFormatPr baseColWidth="10" defaultRowHeight="13.2"/>
  <sheetData>
    <row r="1" spans="17:32"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5"/>
      <c r="AE1" s="135"/>
    </row>
    <row r="2" spans="17:32"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5"/>
      <c r="AE2" s="135"/>
      <c r="AF2" s="135"/>
    </row>
    <row r="3" spans="17:32"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5"/>
      <c r="AE3" s="135"/>
      <c r="AF3" s="135"/>
    </row>
    <row r="4" spans="17:32"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5"/>
      <c r="AE4" s="135"/>
      <c r="AF4" s="135"/>
    </row>
    <row r="5" spans="17:32"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5"/>
      <c r="AE5" s="135"/>
      <c r="AF5" s="135"/>
    </row>
    <row r="6" spans="17:32"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5"/>
      <c r="AE6" s="135"/>
      <c r="AF6" s="135"/>
    </row>
    <row r="7" spans="17:32"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5"/>
      <c r="AE7" s="135"/>
      <c r="AF7" s="135"/>
    </row>
    <row r="8" spans="17:32"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5"/>
      <c r="AE8" s="135"/>
      <c r="AF8" s="135"/>
    </row>
    <row r="9" spans="17:32"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5"/>
      <c r="AE9" s="135"/>
      <c r="AF9" s="135"/>
    </row>
    <row r="10" spans="17:32"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5"/>
      <c r="AE10" s="135"/>
      <c r="AF10" s="135"/>
    </row>
    <row r="11" spans="17:32"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5"/>
      <c r="AE11" s="135"/>
      <c r="AF11" s="135"/>
    </row>
    <row r="12" spans="17:32"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5"/>
      <c r="AE12" s="135"/>
      <c r="AF12" s="135"/>
    </row>
    <row r="13" spans="17:32"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5"/>
      <c r="AE13" s="135"/>
      <c r="AF13" s="135"/>
    </row>
    <row r="14" spans="17:32">
      <c r="Q14" s="136"/>
      <c r="R14" s="136"/>
      <c r="S14" s="136"/>
      <c r="T14" s="136"/>
      <c r="U14" s="136"/>
      <c r="V14" s="136"/>
      <c r="W14" s="136"/>
      <c r="X14" s="136"/>
      <c r="Y14" s="136"/>
      <c r="Z14" s="136"/>
      <c r="AA14" s="136"/>
      <c r="AB14" s="136"/>
      <c r="AC14" s="136"/>
      <c r="AD14" s="135"/>
      <c r="AE14" s="135"/>
      <c r="AF14" s="135"/>
    </row>
    <row r="15" spans="17:32"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5"/>
      <c r="AE15" s="135"/>
      <c r="AF15" s="135"/>
    </row>
    <row r="16" spans="17:32">
      <c r="Q16" s="136"/>
      <c r="R16" s="136"/>
      <c r="S16" s="136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5"/>
      <c r="AE16" s="135"/>
      <c r="AF16" s="135"/>
    </row>
    <row r="17" spans="17:32"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5"/>
      <c r="AE17" s="135"/>
      <c r="AF17" s="135"/>
    </row>
    <row r="18" spans="17:32"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5"/>
      <c r="AE18" s="135"/>
      <c r="AF18" s="135"/>
    </row>
    <row r="19" spans="17:32"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5"/>
      <c r="AE19" s="135"/>
      <c r="AF19" s="135"/>
    </row>
    <row r="20" spans="17:32"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  <c r="AC20" s="136"/>
      <c r="AD20" s="135"/>
      <c r="AE20" s="135"/>
      <c r="AF20" s="135"/>
    </row>
    <row r="21" spans="17:32"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5"/>
      <c r="AE21" s="135"/>
      <c r="AF21" s="135"/>
    </row>
    <row r="22" spans="17:32"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6"/>
      <c r="AD22" s="135"/>
      <c r="AE22" s="135"/>
      <c r="AF22" s="135"/>
    </row>
    <row r="23" spans="17:32">
      <c r="Q23" s="136"/>
      <c r="R23" s="136"/>
      <c r="S23" s="136"/>
      <c r="T23" s="136"/>
      <c r="U23" s="136"/>
      <c r="V23" s="136"/>
      <c r="W23" s="136"/>
      <c r="X23" s="136"/>
      <c r="Y23" s="136"/>
      <c r="Z23" s="136"/>
      <c r="AA23" s="136"/>
      <c r="AB23" s="136"/>
      <c r="AC23" s="136"/>
      <c r="AD23" s="135"/>
      <c r="AE23" s="135"/>
      <c r="AF23" s="135"/>
    </row>
    <row r="24" spans="17:32">
      <c r="Q24" s="136"/>
      <c r="R24" s="136"/>
      <c r="S24" s="136"/>
      <c r="T24" s="136"/>
      <c r="U24" s="136"/>
      <c r="V24" s="136"/>
      <c r="W24" s="136"/>
      <c r="X24" s="136"/>
      <c r="Y24" s="136"/>
      <c r="Z24" s="136"/>
      <c r="AA24" s="136"/>
      <c r="AB24" s="136"/>
      <c r="AC24" s="136"/>
      <c r="AD24" s="135"/>
      <c r="AE24" s="135"/>
      <c r="AF24" s="135"/>
    </row>
    <row r="25" spans="17:32">
      <c r="Q25" s="136"/>
      <c r="R25" s="136"/>
      <c r="S25" s="136"/>
      <c r="T25" s="136"/>
      <c r="U25" s="136"/>
      <c r="V25" s="136"/>
      <c r="W25" s="136"/>
      <c r="X25" s="136"/>
      <c r="Y25" s="136"/>
      <c r="Z25" s="136"/>
      <c r="AA25" s="136"/>
      <c r="AB25" s="136"/>
      <c r="AC25" s="136"/>
      <c r="AD25" s="135"/>
      <c r="AE25" s="135"/>
      <c r="AF25" s="135"/>
    </row>
    <row r="26" spans="17:32"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  <c r="AC26" s="136"/>
      <c r="AD26" s="135"/>
      <c r="AE26" s="135"/>
      <c r="AF26" s="135"/>
    </row>
    <row r="27" spans="17:32">
      <c r="Q27" s="136"/>
      <c r="R27" s="136"/>
      <c r="S27" s="136"/>
      <c r="T27" s="136"/>
      <c r="U27" s="136"/>
      <c r="V27" s="136"/>
      <c r="W27" s="136"/>
      <c r="X27" s="136"/>
      <c r="Y27" s="136"/>
      <c r="Z27" s="136"/>
      <c r="AA27" s="136"/>
      <c r="AB27" s="136"/>
      <c r="AC27" s="136"/>
      <c r="AD27" s="135"/>
      <c r="AE27" s="135"/>
      <c r="AF27" s="135"/>
    </row>
    <row r="28" spans="17:32">
      <c r="Q28" s="136"/>
      <c r="R28" s="136"/>
      <c r="S28" s="136"/>
      <c r="T28" s="136"/>
      <c r="U28" s="136"/>
      <c r="V28" s="136"/>
      <c r="W28" s="136"/>
      <c r="X28" s="136"/>
      <c r="Y28" s="136"/>
      <c r="Z28" s="136"/>
      <c r="AA28" s="136"/>
      <c r="AB28" s="136"/>
      <c r="AC28" s="136"/>
      <c r="AD28" s="135"/>
      <c r="AE28" s="135"/>
      <c r="AF28" s="135"/>
    </row>
    <row r="29" spans="17:32">
      <c r="Q29" s="136"/>
      <c r="R29" s="136"/>
      <c r="S29" s="136"/>
      <c r="T29" s="136"/>
      <c r="U29" s="136"/>
      <c r="V29" s="136"/>
      <c r="W29" s="136"/>
      <c r="X29" s="136"/>
      <c r="Y29" s="136"/>
      <c r="Z29" s="136"/>
      <c r="AA29" s="136"/>
      <c r="AB29" s="136"/>
      <c r="AC29" s="136"/>
      <c r="AD29" s="135"/>
      <c r="AE29" s="135"/>
      <c r="AF29" s="135"/>
    </row>
    <row r="30" spans="17:32"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5"/>
      <c r="AE30" s="135"/>
      <c r="AF30" s="135"/>
    </row>
    <row r="31" spans="17:32">
      <c r="Q31" s="136"/>
      <c r="R31" s="136"/>
      <c r="S31" s="136"/>
      <c r="T31" s="136"/>
      <c r="U31" s="136"/>
      <c r="V31" s="136"/>
      <c r="W31" s="136"/>
      <c r="X31" s="136"/>
      <c r="Y31" s="136"/>
      <c r="Z31" s="136"/>
      <c r="AA31" s="136"/>
      <c r="AB31" s="136"/>
      <c r="AC31" s="136"/>
      <c r="AD31" s="135"/>
      <c r="AE31" s="135"/>
      <c r="AF31" s="135"/>
    </row>
    <row r="32" spans="17:32"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5"/>
      <c r="AE32" s="135"/>
      <c r="AF32" s="135"/>
    </row>
    <row r="33" spans="17:32">
      <c r="Q33" s="136"/>
      <c r="R33" s="136"/>
      <c r="S33" s="136"/>
      <c r="T33" s="136"/>
      <c r="U33" s="136"/>
      <c r="V33" s="136"/>
      <c r="W33" s="136"/>
      <c r="X33" s="136"/>
      <c r="Y33" s="136"/>
      <c r="Z33" s="136"/>
      <c r="AA33" s="136"/>
      <c r="AB33" s="136"/>
      <c r="AC33" s="136"/>
      <c r="AD33" s="135"/>
      <c r="AE33" s="135"/>
      <c r="AF33" s="135"/>
    </row>
    <row r="34" spans="17:32"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5"/>
      <c r="AE34" s="135"/>
      <c r="AF34" s="135"/>
    </row>
    <row r="35" spans="17:32">
      <c r="Q35" s="136"/>
      <c r="R35" s="136"/>
      <c r="S35" s="136"/>
      <c r="T35" s="136"/>
      <c r="U35" s="136"/>
      <c r="V35" s="136"/>
      <c r="W35" s="136"/>
      <c r="X35" s="136"/>
      <c r="Y35" s="136"/>
      <c r="Z35" s="136"/>
      <c r="AA35" s="136"/>
      <c r="AB35" s="136"/>
      <c r="AC35" s="136"/>
      <c r="AD35" s="135"/>
      <c r="AE35" s="135"/>
      <c r="AF35" s="135"/>
    </row>
    <row r="36" spans="17:32"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5"/>
      <c r="AE36" s="135"/>
      <c r="AF36" s="135"/>
    </row>
    <row r="37" spans="17:32">
      <c r="Q37" s="136"/>
      <c r="R37" s="136"/>
      <c r="S37" s="136"/>
      <c r="T37" s="136"/>
      <c r="U37" s="136"/>
      <c r="V37" s="136"/>
      <c r="W37" s="136"/>
      <c r="X37" s="136"/>
      <c r="Y37" s="136"/>
      <c r="Z37" s="136"/>
      <c r="AA37" s="136"/>
      <c r="AB37" s="136"/>
      <c r="AC37" s="136"/>
      <c r="AD37" s="135"/>
      <c r="AE37" s="135"/>
      <c r="AF37" s="135"/>
    </row>
    <row r="38" spans="17:32"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5"/>
      <c r="AE38" s="135"/>
      <c r="AF38" s="135"/>
    </row>
    <row r="39" spans="17:32">
      <c r="Q39" s="136"/>
      <c r="R39" s="136"/>
      <c r="S39" s="136"/>
      <c r="T39" s="136"/>
      <c r="U39" s="136"/>
      <c r="V39" s="136"/>
      <c r="W39" s="136"/>
      <c r="X39" s="136"/>
      <c r="Y39" s="136"/>
      <c r="Z39" s="136"/>
      <c r="AA39" s="136"/>
      <c r="AB39" s="136"/>
      <c r="AC39" s="136"/>
      <c r="AD39" s="135"/>
      <c r="AE39" s="135"/>
      <c r="AF39" s="135"/>
    </row>
    <row r="40" spans="17:32">
      <c r="Q40" s="136"/>
      <c r="R40" s="136"/>
      <c r="S40" s="136"/>
      <c r="T40" s="136"/>
      <c r="U40" s="136"/>
      <c r="V40" s="136"/>
      <c r="W40" s="136"/>
      <c r="X40" s="136"/>
      <c r="Y40" s="136"/>
      <c r="Z40" s="136"/>
      <c r="AA40" s="136"/>
      <c r="AB40" s="136"/>
      <c r="AC40" s="136"/>
      <c r="AD40" s="135"/>
      <c r="AE40" s="135"/>
      <c r="AF40" s="135"/>
    </row>
    <row r="41" spans="17:32">
      <c r="Q41" s="136"/>
      <c r="R41" s="136"/>
      <c r="S41" s="136"/>
      <c r="T41" s="136"/>
      <c r="U41" s="136"/>
      <c r="V41" s="136"/>
      <c r="W41" s="136"/>
      <c r="X41" s="136"/>
      <c r="Y41" s="136"/>
      <c r="Z41" s="136"/>
      <c r="AA41" s="136"/>
      <c r="AB41" s="136"/>
      <c r="AC41" s="136"/>
      <c r="AD41" s="135"/>
      <c r="AE41" s="135"/>
      <c r="AF41" s="135"/>
    </row>
    <row r="42" spans="17:32">
      <c r="Q42" s="136"/>
      <c r="R42" s="136"/>
      <c r="S42" s="136"/>
      <c r="T42" s="136"/>
      <c r="U42" s="136"/>
      <c r="V42" s="136"/>
      <c r="W42" s="136"/>
      <c r="X42" s="136"/>
      <c r="Y42" s="136"/>
      <c r="Z42" s="136"/>
      <c r="AA42" s="136"/>
      <c r="AB42" s="136"/>
      <c r="AC42" s="136"/>
      <c r="AD42" s="135"/>
      <c r="AE42" s="135"/>
      <c r="AF42" s="135"/>
    </row>
    <row r="43" spans="17:32">
      <c r="Q43" s="136"/>
      <c r="R43" s="136"/>
      <c r="S43" s="136"/>
      <c r="T43" s="136"/>
      <c r="U43" s="136"/>
      <c r="V43" s="136"/>
      <c r="W43" s="136"/>
      <c r="X43" s="136"/>
      <c r="Y43" s="136"/>
      <c r="Z43" s="136"/>
      <c r="AA43" s="136"/>
      <c r="AB43" s="136"/>
      <c r="AC43" s="136"/>
      <c r="AD43" s="135"/>
      <c r="AE43" s="135"/>
      <c r="AF43" s="135"/>
    </row>
    <row r="44" spans="17:32">
      <c r="Q44" s="136"/>
      <c r="R44" s="136"/>
      <c r="S44" s="136"/>
      <c r="T44" s="136"/>
      <c r="U44" s="136"/>
      <c r="V44" s="136"/>
      <c r="W44" s="136"/>
      <c r="X44" s="136"/>
      <c r="Y44" s="136"/>
      <c r="Z44" s="136"/>
      <c r="AA44" s="136"/>
      <c r="AB44" s="136"/>
      <c r="AC44" s="136"/>
      <c r="AD44" s="135"/>
      <c r="AE44" s="135"/>
      <c r="AF44" s="135"/>
    </row>
    <row r="45" spans="17:32">
      <c r="Q45" s="136"/>
      <c r="R45" s="136"/>
      <c r="S45" s="136"/>
      <c r="T45" s="136"/>
      <c r="U45" s="136"/>
      <c r="V45" s="136"/>
      <c r="W45" s="136"/>
      <c r="X45" s="136"/>
      <c r="Y45" s="136"/>
      <c r="Z45" s="136"/>
      <c r="AA45" s="136"/>
      <c r="AB45" s="136"/>
      <c r="AC45" s="136"/>
      <c r="AD45" s="135"/>
      <c r="AE45" s="135"/>
      <c r="AF45" s="135"/>
    </row>
    <row r="46" spans="17:32">
      <c r="Q46" s="136"/>
      <c r="R46" s="136"/>
      <c r="S46" s="136"/>
      <c r="T46" s="136"/>
      <c r="U46" s="136"/>
      <c r="V46" s="136"/>
      <c r="W46" s="136"/>
      <c r="X46" s="136"/>
      <c r="Y46" s="136"/>
      <c r="Z46" s="136"/>
      <c r="AA46" s="136"/>
      <c r="AB46" s="136"/>
      <c r="AC46" s="136"/>
      <c r="AD46" s="135"/>
      <c r="AE46" s="135"/>
      <c r="AF46" s="135"/>
    </row>
    <row r="47" spans="17:32">
      <c r="Q47" s="136"/>
      <c r="R47" s="136"/>
      <c r="S47" s="136"/>
      <c r="T47" s="136"/>
      <c r="U47" s="136"/>
      <c r="V47" s="136"/>
      <c r="W47" s="136"/>
      <c r="X47" s="136"/>
      <c r="Y47" s="136"/>
      <c r="Z47" s="136"/>
      <c r="AA47" s="136"/>
      <c r="AB47" s="136"/>
      <c r="AC47" s="136"/>
      <c r="AD47" s="135"/>
      <c r="AE47" s="135"/>
      <c r="AF47" s="135"/>
    </row>
    <row r="48" spans="17:32">
      <c r="Q48" s="136"/>
      <c r="R48" s="136"/>
      <c r="S48" s="136"/>
      <c r="T48" s="136"/>
      <c r="U48" s="136"/>
      <c r="V48" s="136"/>
      <c r="W48" s="136"/>
      <c r="X48" s="136"/>
      <c r="Y48" s="136"/>
      <c r="Z48" s="136"/>
      <c r="AA48" s="136"/>
      <c r="AB48" s="136"/>
      <c r="AC48" s="136"/>
      <c r="AD48" s="135"/>
      <c r="AE48" s="135"/>
      <c r="AF48" s="135"/>
    </row>
    <row r="49" spans="17:32">
      <c r="Q49" s="136"/>
      <c r="R49" s="136"/>
      <c r="S49" s="136"/>
      <c r="T49" s="136"/>
      <c r="U49" s="136"/>
      <c r="V49" s="136"/>
      <c r="W49" s="136"/>
      <c r="X49" s="136"/>
      <c r="Y49" s="136"/>
      <c r="Z49" s="136"/>
      <c r="AA49" s="136"/>
      <c r="AB49" s="136"/>
      <c r="AC49" s="136"/>
      <c r="AD49" s="135"/>
      <c r="AE49" s="135"/>
      <c r="AF49" s="135"/>
    </row>
    <row r="50" spans="17:32">
      <c r="Q50" s="136"/>
      <c r="R50" s="136"/>
      <c r="S50" s="136"/>
      <c r="T50" s="136"/>
      <c r="U50" s="136"/>
      <c r="V50" s="136"/>
      <c r="W50" s="136"/>
      <c r="X50" s="136"/>
      <c r="Y50" s="136"/>
      <c r="Z50" s="136"/>
      <c r="AA50" s="136"/>
      <c r="AB50" s="136"/>
      <c r="AC50" s="136"/>
      <c r="AD50" s="135"/>
      <c r="AE50" s="135"/>
      <c r="AF50" s="135"/>
    </row>
    <row r="51" spans="17:32">
      <c r="Q51" s="136"/>
      <c r="R51" s="136"/>
      <c r="S51" s="136"/>
      <c r="T51" s="136"/>
      <c r="U51" s="136"/>
      <c r="V51" s="136"/>
      <c r="W51" s="136"/>
      <c r="X51" s="136"/>
      <c r="Y51" s="136"/>
      <c r="Z51" s="136"/>
      <c r="AA51" s="136"/>
      <c r="AB51" s="136"/>
      <c r="AC51" s="136"/>
      <c r="AD51" s="135"/>
      <c r="AE51" s="135"/>
      <c r="AF51" s="135"/>
    </row>
    <row r="52" spans="17:32">
      <c r="Q52" s="136"/>
      <c r="R52" s="136"/>
      <c r="S52" s="136"/>
      <c r="T52" s="136"/>
      <c r="U52" s="136"/>
      <c r="V52" s="136"/>
      <c r="W52" s="136"/>
      <c r="X52" s="136"/>
      <c r="Y52" s="136"/>
      <c r="Z52" s="136"/>
      <c r="AA52" s="136"/>
      <c r="AB52" s="136"/>
      <c r="AC52" s="136"/>
      <c r="AD52" s="135"/>
      <c r="AE52" s="135"/>
      <c r="AF52" s="135"/>
    </row>
    <row r="53" spans="17:32">
      <c r="Q53" s="136"/>
      <c r="R53" s="136"/>
      <c r="S53" s="136"/>
      <c r="T53" s="136"/>
      <c r="U53" s="136"/>
      <c r="V53" s="136"/>
      <c r="W53" s="136"/>
      <c r="X53" s="136"/>
      <c r="Y53" s="136"/>
      <c r="Z53" s="136"/>
      <c r="AA53" s="136"/>
      <c r="AB53" s="136"/>
      <c r="AC53" s="136"/>
      <c r="AD53" s="135"/>
      <c r="AE53" s="135"/>
      <c r="AF53" s="135"/>
    </row>
    <row r="54" spans="17:32">
      <c r="Q54" s="136"/>
      <c r="R54" s="136"/>
      <c r="S54" s="136"/>
      <c r="T54" s="136"/>
      <c r="U54" s="136"/>
      <c r="V54" s="136"/>
      <c r="W54" s="136"/>
      <c r="X54" s="136"/>
      <c r="Y54" s="136"/>
      <c r="Z54" s="136"/>
      <c r="AA54" s="136"/>
      <c r="AB54" s="136"/>
      <c r="AC54" s="136"/>
      <c r="AD54" s="135"/>
      <c r="AE54" s="135"/>
      <c r="AF54" s="135"/>
    </row>
    <row r="55" spans="17:32">
      <c r="Q55" s="136"/>
      <c r="R55" s="136"/>
      <c r="S55" s="136"/>
      <c r="T55" s="136"/>
      <c r="U55" s="136"/>
      <c r="V55" s="136"/>
      <c r="W55" s="136"/>
      <c r="X55" s="136"/>
      <c r="Y55" s="136"/>
      <c r="Z55" s="136"/>
      <c r="AA55" s="136"/>
      <c r="AB55" s="136"/>
      <c r="AC55" s="136"/>
      <c r="AD55" s="135"/>
      <c r="AE55" s="135"/>
      <c r="AF55" s="135"/>
    </row>
    <row r="56" spans="17:32">
      <c r="Q56" s="136"/>
      <c r="R56" s="136"/>
      <c r="S56" s="136"/>
      <c r="T56" s="136"/>
      <c r="U56" s="136"/>
      <c r="V56" s="136"/>
      <c r="W56" s="136"/>
      <c r="X56" s="136"/>
      <c r="Y56" s="136"/>
      <c r="Z56" s="136"/>
      <c r="AA56" s="136"/>
      <c r="AB56" s="136"/>
      <c r="AC56" s="136"/>
      <c r="AD56" s="135"/>
      <c r="AE56" s="135"/>
      <c r="AF56" s="135"/>
    </row>
    <row r="57" spans="17:32">
      <c r="Q57" s="136"/>
      <c r="R57" s="136"/>
      <c r="S57" s="136"/>
      <c r="T57" s="136"/>
      <c r="U57" s="136"/>
      <c r="V57" s="136"/>
      <c r="W57" s="136"/>
      <c r="X57" s="136"/>
      <c r="Y57" s="136"/>
      <c r="Z57" s="136"/>
      <c r="AA57" s="136"/>
      <c r="AB57" s="136"/>
      <c r="AC57" s="136"/>
      <c r="AD57" s="135"/>
      <c r="AE57" s="135"/>
      <c r="AF57" s="135"/>
    </row>
    <row r="58" spans="17:32">
      <c r="Q58" s="136"/>
      <c r="R58" s="136"/>
      <c r="S58" s="136"/>
      <c r="T58" s="136"/>
      <c r="U58" s="136"/>
      <c r="V58" s="136"/>
      <c r="W58" s="136"/>
      <c r="X58" s="136"/>
      <c r="Y58" s="136"/>
      <c r="Z58" s="136"/>
      <c r="AA58" s="136"/>
      <c r="AB58" s="136"/>
      <c r="AC58" s="136"/>
      <c r="AD58" s="135"/>
      <c r="AE58" s="135"/>
      <c r="AF58" s="135"/>
    </row>
    <row r="59" spans="17:32">
      <c r="Q59" s="136"/>
      <c r="R59" s="136"/>
      <c r="S59" s="136"/>
      <c r="T59" s="136"/>
      <c r="U59" s="136"/>
      <c r="V59" s="136"/>
      <c r="W59" s="136"/>
      <c r="X59" s="136"/>
      <c r="Y59" s="136"/>
      <c r="Z59" s="136"/>
      <c r="AA59" s="136"/>
      <c r="AB59" s="136"/>
      <c r="AC59" s="136"/>
      <c r="AD59" s="135"/>
      <c r="AE59" s="135"/>
      <c r="AF59" s="135"/>
    </row>
    <row r="60" spans="17:32">
      <c r="Q60" s="136"/>
      <c r="R60" s="136"/>
      <c r="S60" s="136"/>
      <c r="T60" s="136"/>
      <c r="U60" s="136"/>
      <c r="V60" s="136"/>
      <c r="W60" s="136"/>
      <c r="X60" s="136"/>
      <c r="Y60" s="136"/>
      <c r="Z60" s="136"/>
      <c r="AA60" s="136"/>
      <c r="AB60" s="136"/>
      <c r="AC60" s="136"/>
      <c r="AD60" s="135"/>
      <c r="AE60" s="135"/>
      <c r="AF60" s="135"/>
    </row>
    <row r="61" spans="17:32">
      <c r="Q61" s="136"/>
      <c r="R61" s="136"/>
      <c r="S61" s="136"/>
      <c r="T61" s="136"/>
      <c r="U61" s="136"/>
      <c r="V61" s="136"/>
      <c r="W61" s="136"/>
      <c r="X61" s="136"/>
      <c r="Y61" s="136"/>
      <c r="Z61" s="136"/>
      <c r="AA61" s="136"/>
      <c r="AB61" s="136"/>
      <c r="AC61" s="136"/>
      <c r="AD61" s="135"/>
      <c r="AE61" s="135"/>
      <c r="AF61" s="135"/>
    </row>
    <row r="62" spans="17:32">
      <c r="Q62" s="136"/>
      <c r="R62" s="136"/>
      <c r="S62" s="136"/>
      <c r="T62" s="136"/>
      <c r="U62" s="136"/>
      <c r="V62" s="136"/>
      <c r="W62" s="136"/>
      <c r="X62" s="136"/>
      <c r="Y62" s="136"/>
      <c r="Z62" s="136"/>
      <c r="AA62" s="136"/>
      <c r="AB62" s="136"/>
      <c r="AC62" s="136"/>
      <c r="AD62" s="135"/>
      <c r="AE62" s="135"/>
      <c r="AF62" s="135"/>
    </row>
    <row r="63" spans="17:32">
      <c r="Q63" s="136"/>
      <c r="R63" s="136"/>
      <c r="S63" s="136"/>
      <c r="T63" s="136"/>
      <c r="U63" s="136"/>
      <c r="V63" s="136"/>
      <c r="W63" s="136"/>
      <c r="X63" s="136"/>
      <c r="Y63" s="136"/>
      <c r="Z63" s="136"/>
      <c r="AA63" s="136"/>
      <c r="AB63" s="136"/>
      <c r="AC63" s="136"/>
      <c r="AD63" s="135"/>
      <c r="AE63" s="135"/>
      <c r="AF63" s="135"/>
    </row>
    <row r="64" spans="17:32"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5"/>
      <c r="AE64" s="135"/>
      <c r="AF64" s="135"/>
    </row>
    <row r="65" spans="17:32">
      <c r="Q65" s="136"/>
      <c r="R65" s="136"/>
      <c r="S65" s="136"/>
      <c r="T65" s="136"/>
      <c r="U65" s="136"/>
      <c r="V65" s="136"/>
      <c r="W65" s="136"/>
      <c r="X65" s="136"/>
      <c r="Y65" s="136"/>
      <c r="Z65" s="136"/>
      <c r="AA65" s="136"/>
      <c r="AB65" s="136"/>
      <c r="AC65" s="136"/>
      <c r="AD65" s="135"/>
      <c r="AE65" s="135"/>
      <c r="AF65" s="135"/>
    </row>
    <row r="66" spans="17:32">
      <c r="Q66" s="136"/>
      <c r="R66" s="136"/>
      <c r="S66" s="136"/>
      <c r="T66" s="136"/>
      <c r="U66" s="136"/>
      <c r="V66" s="136"/>
      <c r="W66" s="136"/>
      <c r="X66" s="136"/>
      <c r="Y66" s="136"/>
      <c r="Z66" s="136"/>
      <c r="AA66" s="136"/>
      <c r="AB66" s="136"/>
      <c r="AC66" s="136"/>
      <c r="AD66" s="135"/>
      <c r="AE66" s="135"/>
      <c r="AF66" s="135"/>
    </row>
    <row r="67" spans="17:32">
      <c r="Q67" s="136"/>
      <c r="R67" s="136"/>
      <c r="S67" s="136"/>
      <c r="T67" s="136"/>
      <c r="U67" s="136"/>
      <c r="V67" s="136"/>
      <c r="W67" s="136"/>
      <c r="X67" s="136"/>
      <c r="Y67" s="136"/>
      <c r="Z67" s="136"/>
      <c r="AA67" s="136"/>
      <c r="AB67" s="136"/>
      <c r="AC67" s="136"/>
      <c r="AD67" s="135"/>
      <c r="AE67" s="135"/>
      <c r="AF67" s="135"/>
    </row>
    <row r="68" spans="17:32">
      <c r="Q68" s="136"/>
      <c r="R68" s="136"/>
      <c r="S68" s="136"/>
      <c r="T68" s="136"/>
      <c r="U68" s="136"/>
      <c r="V68" s="136"/>
      <c r="W68" s="136"/>
      <c r="X68" s="136"/>
      <c r="Y68" s="136"/>
      <c r="Z68" s="136"/>
      <c r="AA68" s="136"/>
      <c r="AB68" s="136"/>
      <c r="AC68" s="136"/>
      <c r="AD68" s="135"/>
      <c r="AE68" s="135"/>
      <c r="AF68" s="135"/>
    </row>
    <row r="69" spans="17:32">
      <c r="Q69" s="136"/>
      <c r="R69" s="136"/>
      <c r="S69" s="136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5"/>
      <c r="AE69" s="135"/>
      <c r="AF69" s="135"/>
    </row>
    <row r="70" spans="17:32">
      <c r="Q70" s="136"/>
      <c r="R70" s="136"/>
      <c r="S70" s="136"/>
      <c r="T70" s="136"/>
      <c r="U70" s="136"/>
      <c r="V70" s="136"/>
      <c r="W70" s="136"/>
      <c r="X70" s="136"/>
      <c r="Y70" s="136"/>
      <c r="Z70" s="136"/>
      <c r="AA70" s="136"/>
      <c r="AB70" s="136"/>
      <c r="AC70" s="136"/>
      <c r="AD70" s="135"/>
      <c r="AE70" s="135"/>
      <c r="AF70" s="135"/>
    </row>
    <row r="71" spans="17:32">
      <c r="Q71" s="136"/>
      <c r="R71" s="136"/>
      <c r="S71" s="136"/>
      <c r="T71" s="136"/>
      <c r="U71" s="136"/>
      <c r="V71" s="136"/>
      <c r="W71" s="136"/>
      <c r="X71" s="136"/>
      <c r="Y71" s="136"/>
      <c r="Z71" s="136"/>
      <c r="AA71" s="136"/>
      <c r="AB71" s="136"/>
      <c r="AC71" s="136"/>
      <c r="AD71" s="135"/>
      <c r="AE71" s="135"/>
      <c r="AF71" s="135"/>
    </row>
    <row r="72" spans="17:32">
      <c r="Q72" s="136"/>
      <c r="R72" s="136"/>
      <c r="S72" s="136"/>
      <c r="T72" s="136"/>
      <c r="U72" s="136"/>
      <c r="V72" s="136"/>
      <c r="W72" s="136"/>
      <c r="X72" s="136"/>
      <c r="Y72" s="136"/>
      <c r="Z72" s="136"/>
      <c r="AA72" s="136"/>
      <c r="AB72" s="136"/>
      <c r="AC72" s="136"/>
      <c r="AD72" s="135"/>
      <c r="AE72" s="135"/>
      <c r="AF72" s="135"/>
    </row>
    <row r="73" spans="17:32">
      <c r="Q73" s="136"/>
      <c r="R73" s="136"/>
      <c r="S73" s="136"/>
      <c r="T73" s="136"/>
      <c r="U73" s="136"/>
      <c r="V73" s="136"/>
      <c r="W73" s="136"/>
      <c r="X73" s="136"/>
      <c r="Y73" s="136"/>
      <c r="Z73" s="136"/>
      <c r="AA73" s="136"/>
      <c r="AB73" s="136"/>
      <c r="AC73" s="136"/>
      <c r="AD73" s="135"/>
      <c r="AE73" s="135"/>
      <c r="AF73" s="135"/>
    </row>
    <row r="74" spans="17:32">
      <c r="Q74" s="136"/>
      <c r="R74" s="136"/>
      <c r="S74" s="136"/>
      <c r="T74" s="136"/>
      <c r="U74" s="136"/>
      <c r="V74" s="136"/>
      <c r="W74" s="136"/>
      <c r="X74" s="136"/>
      <c r="Y74" s="136"/>
      <c r="Z74" s="136"/>
      <c r="AA74" s="136"/>
      <c r="AB74" s="136"/>
      <c r="AC74" s="136"/>
      <c r="AD74" s="135"/>
      <c r="AE74" s="135"/>
      <c r="AF74" s="135"/>
    </row>
    <row r="75" spans="17:32">
      <c r="Q75" s="136"/>
      <c r="R75" s="136"/>
      <c r="S75" s="136"/>
      <c r="T75" s="136"/>
      <c r="U75" s="136"/>
      <c r="V75" s="136"/>
      <c r="W75" s="136"/>
      <c r="X75" s="136"/>
      <c r="Y75" s="136"/>
      <c r="Z75" s="136"/>
      <c r="AA75" s="136"/>
      <c r="AB75" s="136"/>
      <c r="AC75" s="136"/>
      <c r="AD75" s="135"/>
      <c r="AE75" s="135"/>
      <c r="AF75" s="135"/>
    </row>
    <row r="76" spans="17:32">
      <c r="Q76" s="136"/>
      <c r="R76" s="136"/>
      <c r="S76" s="136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5"/>
      <c r="AE76" s="135"/>
      <c r="AF76" s="135"/>
    </row>
    <row r="77" spans="17:32">
      <c r="Q77" s="136"/>
      <c r="R77" s="136"/>
      <c r="S77" s="136"/>
      <c r="T77" s="136"/>
      <c r="U77" s="136"/>
      <c r="V77" s="136"/>
      <c r="W77" s="136"/>
      <c r="X77" s="136"/>
      <c r="Y77" s="136"/>
      <c r="Z77" s="136"/>
      <c r="AA77" s="136"/>
      <c r="AB77" s="136"/>
      <c r="AC77" s="136"/>
      <c r="AD77" s="135"/>
      <c r="AE77" s="135"/>
      <c r="AF77" s="135"/>
    </row>
    <row r="78" spans="17:32">
      <c r="Q78" s="136"/>
      <c r="R78" s="136"/>
      <c r="S78" s="136"/>
      <c r="T78" s="136"/>
      <c r="U78" s="136"/>
      <c r="V78" s="136"/>
      <c r="W78" s="136"/>
      <c r="X78" s="136"/>
      <c r="Y78" s="136"/>
      <c r="Z78" s="136"/>
      <c r="AA78" s="136"/>
      <c r="AB78" s="136"/>
      <c r="AC78" s="136"/>
      <c r="AD78" s="135"/>
      <c r="AE78" s="135"/>
      <c r="AF78" s="135"/>
    </row>
    <row r="79" spans="17:32">
      <c r="Q79" s="136"/>
      <c r="R79" s="136"/>
      <c r="S79" s="136"/>
      <c r="T79" s="136"/>
      <c r="U79" s="136"/>
      <c r="V79" s="136"/>
      <c r="W79" s="136"/>
      <c r="X79" s="136"/>
      <c r="Y79" s="136"/>
      <c r="Z79" s="136"/>
      <c r="AA79" s="136"/>
      <c r="AB79" s="136"/>
      <c r="AC79" s="136"/>
      <c r="AD79" s="135"/>
      <c r="AE79" s="135"/>
      <c r="AF79" s="135"/>
    </row>
    <row r="80" spans="17:32">
      <c r="Q80" s="136"/>
      <c r="R80" s="136"/>
      <c r="S80" s="136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5"/>
      <c r="AE80" s="135"/>
      <c r="AF80" s="135"/>
    </row>
    <row r="81" spans="17:32">
      <c r="Q81" s="136"/>
      <c r="R81" s="136"/>
      <c r="S81" s="136"/>
      <c r="T81" s="136"/>
      <c r="U81" s="136"/>
      <c r="V81" s="136"/>
      <c r="W81" s="136"/>
      <c r="X81" s="136"/>
      <c r="Y81" s="136"/>
      <c r="Z81" s="136"/>
      <c r="AA81" s="136"/>
      <c r="AB81" s="136"/>
      <c r="AC81" s="136"/>
      <c r="AD81" s="135"/>
      <c r="AE81" s="135"/>
      <c r="AF81" s="135"/>
    </row>
    <row r="82" spans="17:32">
      <c r="Q82" s="136"/>
      <c r="R82" s="136"/>
      <c r="S82" s="136"/>
      <c r="T82" s="136"/>
      <c r="U82" s="136"/>
      <c r="V82" s="136"/>
      <c r="W82" s="136"/>
      <c r="X82" s="136"/>
      <c r="Y82" s="136"/>
      <c r="Z82" s="136"/>
      <c r="AA82" s="136"/>
      <c r="AB82" s="136"/>
      <c r="AC82" s="136"/>
      <c r="AD82" s="135"/>
      <c r="AE82" s="135"/>
      <c r="AF82" s="135"/>
    </row>
    <row r="83" spans="17:32">
      <c r="Q83" s="136"/>
      <c r="R83" s="136"/>
      <c r="S83" s="136"/>
      <c r="T83" s="136"/>
      <c r="U83" s="136"/>
      <c r="V83" s="136"/>
      <c r="W83" s="136"/>
      <c r="X83" s="136"/>
      <c r="Y83" s="136"/>
      <c r="Z83" s="136"/>
      <c r="AA83" s="136"/>
      <c r="AB83" s="136"/>
      <c r="AC83" s="136"/>
      <c r="AD83" s="135"/>
      <c r="AE83" s="135"/>
      <c r="AF83" s="135"/>
    </row>
    <row r="84" spans="17:32">
      <c r="Q84" s="136"/>
      <c r="R84" s="136"/>
      <c r="S84" s="136"/>
      <c r="T84" s="136"/>
      <c r="U84" s="136"/>
      <c r="V84" s="136"/>
      <c r="W84" s="136"/>
      <c r="X84" s="136"/>
      <c r="Y84" s="136"/>
      <c r="Z84" s="136"/>
      <c r="AA84" s="136"/>
      <c r="AB84" s="136"/>
      <c r="AC84" s="136"/>
      <c r="AD84" s="135"/>
      <c r="AE84" s="135"/>
      <c r="AF84" s="135"/>
    </row>
    <row r="85" spans="17:32">
      <c r="Q85" s="136"/>
      <c r="R85" s="136"/>
      <c r="S85" s="136"/>
      <c r="T85" s="136"/>
      <c r="U85" s="136"/>
      <c r="V85" s="136"/>
      <c r="W85" s="136"/>
      <c r="X85" s="136"/>
      <c r="Y85" s="136"/>
      <c r="Z85" s="136"/>
      <c r="AA85" s="136"/>
      <c r="AB85" s="136"/>
      <c r="AC85" s="136"/>
      <c r="AD85" s="135"/>
      <c r="AE85" s="135"/>
      <c r="AF85" s="135"/>
    </row>
    <row r="86" spans="17:32">
      <c r="Q86" s="136"/>
      <c r="R86" s="136"/>
      <c r="S86" s="136"/>
      <c r="T86" s="136"/>
      <c r="U86" s="136"/>
      <c r="V86" s="136"/>
      <c r="W86" s="136"/>
      <c r="X86" s="136"/>
      <c r="Y86" s="136"/>
      <c r="Z86" s="136"/>
      <c r="AA86" s="136"/>
      <c r="AB86" s="136"/>
      <c r="AC86" s="136"/>
      <c r="AD86" s="135"/>
      <c r="AE86" s="135"/>
      <c r="AF86" s="135"/>
    </row>
    <row r="87" spans="17:32"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5"/>
      <c r="AE87" s="135"/>
      <c r="AF87" s="135"/>
    </row>
    <row r="88" spans="17:32">
      <c r="Q88" s="136"/>
      <c r="R88" s="136"/>
      <c r="S88" s="136"/>
      <c r="T88" s="136"/>
      <c r="U88" s="136"/>
      <c r="V88" s="136"/>
      <c r="W88" s="136"/>
      <c r="X88" s="136"/>
      <c r="Y88" s="136"/>
      <c r="Z88" s="136"/>
      <c r="AA88" s="136"/>
      <c r="AB88" s="136"/>
      <c r="AC88" s="136"/>
      <c r="AD88" s="135"/>
      <c r="AE88" s="135"/>
      <c r="AF88" s="135"/>
    </row>
    <row r="89" spans="17:32">
      <c r="Q89" s="136"/>
      <c r="R89" s="136"/>
      <c r="S89" s="136"/>
      <c r="T89" s="136"/>
      <c r="U89" s="136"/>
      <c r="V89" s="136"/>
      <c r="W89" s="136"/>
      <c r="X89" s="136"/>
      <c r="Y89" s="136"/>
      <c r="Z89" s="136"/>
      <c r="AA89" s="136"/>
      <c r="AB89" s="136"/>
      <c r="AC89" s="136"/>
      <c r="AD89" s="135"/>
      <c r="AE89" s="135"/>
      <c r="AF89" s="135"/>
    </row>
    <row r="90" spans="17:32">
      <c r="Q90" s="136"/>
      <c r="R90" s="136"/>
      <c r="S90" s="136"/>
      <c r="T90" s="136"/>
      <c r="U90" s="136"/>
      <c r="V90" s="136"/>
      <c r="W90" s="136"/>
      <c r="X90" s="136"/>
      <c r="Y90" s="136"/>
      <c r="Z90" s="136"/>
      <c r="AA90" s="136"/>
      <c r="AB90" s="136"/>
      <c r="AC90" s="136"/>
      <c r="AD90" s="135"/>
      <c r="AE90" s="135"/>
      <c r="AF90" s="135"/>
    </row>
    <row r="91" spans="17:32">
      <c r="AD91" s="135"/>
      <c r="AE91" s="135"/>
      <c r="AF91" s="135"/>
    </row>
    <row r="92" spans="17:32">
      <c r="AD92" s="135"/>
      <c r="AE92" s="135"/>
      <c r="AF92" s="135"/>
    </row>
    <row r="93" spans="17:32">
      <c r="AD93" s="135"/>
      <c r="AE93" s="135"/>
      <c r="AF93" s="135"/>
    </row>
  </sheetData>
  <pageMargins left="0.7" right="0.7" top="0.75" bottom="0.75" header="0.3" footer="0.3"/>
  <pageSetup paperSize="9" orientation="landscape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3:W69"/>
  <sheetViews>
    <sheetView showGridLines="0" topLeftCell="A5" zoomScale="49" zoomScaleNormal="70" workbookViewId="0">
      <selection activeCell="G5" sqref="G5:J5"/>
    </sheetView>
  </sheetViews>
  <sheetFormatPr baseColWidth="10" defaultColWidth="11.44140625" defaultRowHeight="14.4"/>
  <cols>
    <col min="1" max="1" width="11.44140625" style="1" customWidth="1"/>
    <col min="2" max="2" width="25.77734375" style="1" customWidth="1"/>
    <col min="3" max="4" width="7.33203125" style="1" customWidth="1"/>
    <col min="5" max="5" width="10" style="1" customWidth="1"/>
    <col min="6" max="8" width="7.33203125" style="1" customWidth="1"/>
    <col min="9" max="13" width="7.33203125" style="2" customWidth="1"/>
    <col min="14" max="14" width="7.6640625" style="20" customWidth="1"/>
    <col min="15" max="15" width="9.33203125" style="20" customWidth="1"/>
    <col min="16" max="16" width="8.44140625" style="1" customWidth="1"/>
    <col min="17" max="17" width="10.6640625" style="1" customWidth="1"/>
    <col min="18" max="16384" width="11.44140625" style="1"/>
  </cols>
  <sheetData>
    <row r="3" spans="2:19"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</row>
    <row r="4" spans="2:19" ht="43.2">
      <c r="B4" s="210" t="s">
        <v>168</v>
      </c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0"/>
      <c r="R4" s="7"/>
      <c r="S4" s="7"/>
    </row>
    <row r="5" spans="2:19" ht="22.05" customHeight="1">
      <c r="B5" s="7"/>
      <c r="C5" s="7"/>
      <c r="D5" s="7"/>
      <c r="E5" s="7"/>
      <c r="F5" s="7"/>
      <c r="G5" s="205" t="s">
        <v>164</v>
      </c>
      <c r="H5" s="205"/>
      <c r="I5" s="205"/>
      <c r="J5" s="205"/>
      <c r="K5" s="157"/>
      <c r="L5" s="157"/>
      <c r="M5" s="157"/>
      <c r="N5" s="21"/>
      <c r="O5" s="21"/>
      <c r="P5" s="7"/>
      <c r="Q5" s="7"/>
      <c r="R5" s="7"/>
      <c r="S5" s="7"/>
    </row>
    <row r="8" spans="2:19" ht="21">
      <c r="B8" s="160"/>
      <c r="C8" s="160"/>
      <c r="D8" s="160"/>
      <c r="E8" s="160"/>
      <c r="F8" s="161" t="s">
        <v>165</v>
      </c>
      <c r="G8" s="162"/>
      <c r="H8" s="162"/>
      <c r="I8" s="163"/>
      <c r="J8" s="164"/>
      <c r="K8" s="164"/>
      <c r="L8" s="164"/>
      <c r="M8" s="164"/>
      <c r="N8" s="165"/>
      <c r="O8" s="165"/>
      <c r="P8" s="160"/>
      <c r="Q8" s="160"/>
      <c r="R8" s="160"/>
      <c r="S8" s="160"/>
    </row>
    <row r="9" spans="2:19" ht="34.950000000000003" customHeight="1">
      <c r="B9" s="212" t="s">
        <v>169</v>
      </c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212"/>
    </row>
    <row r="10" spans="2:19">
      <c r="E10" s="154"/>
    </row>
    <row r="11" spans="2:19" s="7" customFormat="1" ht="10.5" customHeight="1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19"/>
      <c r="O11" s="21"/>
    </row>
    <row r="12" spans="2:19" s="7" customFormat="1" ht="17.399999999999999">
      <c r="B12" s="208" t="s">
        <v>2</v>
      </c>
      <c r="C12" s="208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8"/>
      <c r="O12" s="21"/>
    </row>
    <row r="13" spans="2:19" s="7" customFormat="1">
      <c r="B13" s="140" t="s">
        <v>0</v>
      </c>
      <c r="C13" s="140">
        <v>2004</v>
      </c>
      <c r="D13" s="140">
        <v>2005</v>
      </c>
      <c r="E13" s="140">
        <v>2006</v>
      </c>
      <c r="F13" s="140">
        <v>2007</v>
      </c>
      <c r="G13" s="140">
        <v>2008</v>
      </c>
      <c r="H13" s="140">
        <v>2009</v>
      </c>
      <c r="I13" s="140">
        <v>2010</v>
      </c>
      <c r="J13" s="140">
        <v>2011</v>
      </c>
      <c r="K13" s="140">
        <v>2012</v>
      </c>
      <c r="L13" s="140">
        <v>2013</v>
      </c>
      <c r="M13" s="140">
        <v>2014</v>
      </c>
      <c r="N13" s="140">
        <v>2015</v>
      </c>
      <c r="O13" s="140">
        <v>2016</v>
      </c>
      <c r="P13" s="140">
        <v>2017</v>
      </c>
      <c r="Q13" s="140">
        <v>2018</v>
      </c>
      <c r="R13" s="140">
        <v>2019</v>
      </c>
      <c r="S13" s="140">
        <v>2020</v>
      </c>
    </row>
    <row r="14" spans="2:19" s="7" customFormat="1">
      <c r="B14" s="151" t="s">
        <v>3</v>
      </c>
      <c r="C14" s="144">
        <f>+'P. T. G. Central'!C14+'P. T. G. Subnacional'!C13+'C. S. Social'!C12</f>
        <v>24.327000000000002</v>
      </c>
      <c r="D14" s="144">
        <f>+'P. T. G. Central'!D14+'P. T. G. Subnacional'!D13+'C. S. Social'!D12</f>
        <v>24.532000000000004</v>
      </c>
      <c r="E14" s="144">
        <f>+'P. T. G. Central'!E14+'P. T. G. Subnacional'!E13+'C. S. Social'!E12</f>
        <v>25.080000000000002</v>
      </c>
      <c r="F14" s="144">
        <f>+'P. T. G. Central'!F14+'P. T. G. Subnacional'!F13+'C. S. Social'!F12</f>
        <v>26.368000000000002</v>
      </c>
      <c r="G14" s="144">
        <f>+'P. T. G. Central'!G14+'P. T. G. Subnacional'!G13+'C. S. Social'!G12</f>
        <v>27.623000000000001</v>
      </c>
      <c r="H14" s="144">
        <f>+'P. T. G. Central'!H14+'P. T. G. Subnacional'!H13+'C. S. Social'!H12</f>
        <v>28.923999999999999</v>
      </c>
      <c r="I14" s="144">
        <f>+'P. T. G. Central'!I14+'P. T. G. Subnacional'!I13+'C. S. Social'!I12</f>
        <v>29.066999999999997</v>
      </c>
      <c r="J14" s="144">
        <f>+'P. T. G. Central'!J14+'P. T. G. Subnacional'!J13+'C. S. Social'!J12</f>
        <v>29.298999999999999</v>
      </c>
      <c r="K14" s="144">
        <f>+'P. T. G. Central'!K14+'P. T. G. Subnacional'!K13+'C. S. Social'!K12</f>
        <v>30.635000000000002</v>
      </c>
      <c r="L14" s="144">
        <f>+'P. T. G. Central'!L14+'P. T. G. Subnacional'!L13+'C. S. Social'!L12</f>
        <v>31.179000000000002</v>
      </c>
      <c r="M14" s="144">
        <f>+'P. T. G. Central'!M14+'P. T. G. Subnacional'!M13+'C. S. Social'!M12</f>
        <v>31.124000000000002</v>
      </c>
      <c r="N14" s="144">
        <f>+'P. T. G. Central'!N14+'P. T. G. Subnacional'!N13+'C. S. Social'!N12</f>
        <v>31.452999999999999</v>
      </c>
      <c r="O14" s="144">
        <f>+'P. T. G. Central'!O14+'P. T. G. Subnacional'!O13+'C. S. Social'!O12</f>
        <v>30.661999999999999</v>
      </c>
      <c r="P14" s="144">
        <f>+'P. T. G. Central'!P14+'P. T. G. Subnacional'!P13+'C. S. Social'!P12</f>
        <v>30.045000000000002</v>
      </c>
      <c r="Q14" s="144">
        <f>+'P. T. G. Central'!Q14+'P. T. G. Subnacional'!Q13+'C. S. Social'!Q12</f>
        <v>28.901999999999997</v>
      </c>
      <c r="R14" s="144">
        <f>+'P. T. G. Central'!R14+'P. T. G. Subnacional'!R13+'C. S. Social'!R12</f>
        <v>28.646000000000001</v>
      </c>
      <c r="S14" s="21"/>
    </row>
    <row r="15" spans="2:19" s="7" customFormat="1">
      <c r="B15" s="152" t="s">
        <v>4</v>
      </c>
      <c r="C15" s="145">
        <f>+'P. T. G. Central'!C15+'P. T. G. Subnacional'!C14+'C. S. Social'!C13</f>
        <v>32.274000000000001</v>
      </c>
      <c r="D15" s="145">
        <f>+'P. T. G. Central'!D15+'P. T. G. Subnacional'!D14+'C. S. Social'!D13</f>
        <v>33.460999999999999</v>
      </c>
      <c r="E15" s="145">
        <f>+'P. T. G. Central'!E15+'P. T. G. Subnacional'!E14+'C. S. Social'!E13</f>
        <v>33.221000000000004</v>
      </c>
      <c r="F15" s="145">
        <f>+'P. T. G. Central'!F15+'P. T. G. Subnacional'!F14+'C. S. Social'!F13</f>
        <v>33.569000000000003</v>
      </c>
      <c r="G15" s="145">
        <f>+'P. T. G. Central'!G15+'P. T. G. Subnacional'!G14+'C. S. Social'!G13</f>
        <v>33.436</v>
      </c>
      <c r="H15" s="145">
        <f>+'P. T. G. Central'!H15+'P. T. G. Subnacional'!H14+'C. S. Social'!H13</f>
        <v>31.988</v>
      </c>
      <c r="I15" s="145">
        <f>+'P. T. G. Central'!I15+'P. T. G. Subnacional'!I14+'C. S. Social'!I13</f>
        <v>32.402999999999999</v>
      </c>
      <c r="J15" s="145">
        <f>+'P. T. G. Central'!J15+'P. T. G. Subnacional'!J14+'C. S. Social'!J13</f>
        <v>33.265999999999998</v>
      </c>
      <c r="K15" s="145">
        <f>+'P. T. G. Central'!K15+'P. T. G. Subnacional'!K14+'C. S. Social'!K13</f>
        <v>32.537999999999997</v>
      </c>
      <c r="L15" s="145">
        <f>+'P. T. G. Central'!L15+'P. T. G. Subnacional'!L14+'C. S. Social'!L13</f>
        <v>32.472000000000001</v>
      </c>
      <c r="M15" s="145">
        <f>+'P. T. G. Central'!M15+'P. T. G. Subnacional'!M14+'C. S. Social'!M13</f>
        <v>31.759</v>
      </c>
      <c r="N15" s="145">
        <f>+'P. T. G. Central'!N15+'P. T. G. Subnacional'!N14+'C. S. Social'!N13</f>
        <v>32.009</v>
      </c>
      <c r="O15" s="145">
        <f>+'P. T. G. Central'!O15+'P. T. G. Subnacional'!O14+'C. S. Social'!O13</f>
        <v>32.188000000000002</v>
      </c>
      <c r="P15" s="145">
        <f>+'P. T. G. Central'!P15+'P. T. G. Subnacional'!P14+'C. S. Social'!P13</f>
        <v>32.263999999999996</v>
      </c>
      <c r="Q15" s="145">
        <f>+'P. T. G. Central'!Q15+'P. T. G. Subnacional'!Q14+'C. S. Social'!Q13</f>
        <v>33.183</v>
      </c>
      <c r="R15" s="145">
        <f>+'P. T. G. Central'!R15+'P. T. G. Subnacional'!R14+'C. S. Social'!R13</f>
        <v>33.099000000000004</v>
      </c>
      <c r="S15" s="21"/>
    </row>
    <row r="16" spans="2:19" s="7" customFormat="1">
      <c r="B16" s="152" t="s">
        <v>5</v>
      </c>
      <c r="C16" s="145">
        <f>+'P. T. G. Central'!C16+'P. T. G. Subnacional'!C15+'C. S. Social'!C14</f>
        <v>19.085999999999999</v>
      </c>
      <c r="D16" s="145">
        <f>+'P. T. G. Central'!D16+'P. T. G. Subnacional'!D15+'C. S. Social'!D14</f>
        <v>20.725000000000001</v>
      </c>
      <c r="E16" s="145">
        <f>+'P. T. G. Central'!E16+'P. T. G. Subnacional'!E15+'C. S. Social'!E14</f>
        <v>21.978000000000002</v>
      </c>
      <c r="F16" s="145">
        <f>+'P. T. G. Central'!F16+'P. T. G. Subnacional'!F15+'C. S. Social'!F14</f>
        <v>22.710999999999999</v>
      </c>
      <c r="G16" s="145">
        <f>+'P. T. G. Central'!G16+'P. T. G. Subnacional'!G15+'C. S. Social'!G14</f>
        <v>21.405999999999999</v>
      </c>
      <c r="H16" s="145">
        <f>+'P. T. G. Central'!H16+'P. T. G. Subnacional'!H15+'C. S. Social'!H14</f>
        <v>17.334</v>
      </c>
      <c r="I16" s="145">
        <f>+'P. T. G. Central'!I16+'P. T. G. Subnacional'!I15+'C. S. Social'!I14</f>
        <v>19.592000000000002</v>
      </c>
      <c r="J16" s="145">
        <f>+'P. T. G. Central'!J16+'P. T. G. Subnacional'!J15+'C. S. Social'!J14</f>
        <v>21.116</v>
      </c>
      <c r="K16" s="145">
        <f>+'P. T. G. Central'!K16+'P. T. G. Subnacional'!K15+'C. S. Social'!K14</f>
        <v>21.327999999999999</v>
      </c>
      <c r="L16" s="145">
        <f>+'P. T. G. Central'!L16+'P. T. G. Subnacional'!L15+'C. S. Social'!L14</f>
        <v>19.858999999999998</v>
      </c>
      <c r="M16" s="145">
        <f>+'P. T. G. Central'!M16+'P. T. G. Subnacional'!M15+'C. S. Social'!M14</f>
        <v>19.613</v>
      </c>
      <c r="N16" s="145">
        <f>+'P. T. G. Central'!N16+'P. T. G. Subnacional'!N15+'C. S. Social'!N14</f>
        <v>20.388999999999999</v>
      </c>
      <c r="O16" s="145">
        <f>+'P. T. G. Central'!O16+'P. T. G. Subnacional'!O15+'C. S. Social'!O14</f>
        <v>20.131</v>
      </c>
      <c r="P16" s="145">
        <f>+'P. T. G. Central'!P16+'P. T. G. Subnacional'!P15+'C. S. Social'!P14</f>
        <v>20.158999999999999</v>
      </c>
      <c r="Q16" s="145">
        <f>+'P. T. G. Central'!Q16+'P. T. G. Subnacional'!Q15+'C. S. Social'!Q14</f>
        <v>21.077999999999999</v>
      </c>
      <c r="R16" s="145">
        <f>+'P. T. G. Central'!R16+'P. T. G. Subnacional'!R15+'C. S. Social'!R14</f>
        <v>20.658000000000001</v>
      </c>
      <c r="S16" s="21"/>
    </row>
    <row r="17" spans="2:19" s="7" customFormat="1">
      <c r="B17" s="152" t="s">
        <v>6</v>
      </c>
      <c r="C17" s="145">
        <f>+'P. T. G. Central'!C17+'P. T. G. Subnacional'!C16+'C. S. Social'!C15</f>
        <v>17.968</v>
      </c>
      <c r="D17" s="145">
        <f>+'P. T. G. Central'!D17+'P. T. G. Subnacional'!D16+'C. S. Social'!D15</f>
        <v>18.257999999999999</v>
      </c>
      <c r="E17" s="145">
        <f>+'P. T. G. Central'!E17+'P. T. G. Subnacional'!E16+'C. S. Social'!E15</f>
        <v>19.268000000000001</v>
      </c>
      <c r="F17" s="145">
        <f>+'P. T. G. Central'!F17+'P. T. G. Subnacional'!F16+'C. S. Social'!F15</f>
        <v>19.298999999999999</v>
      </c>
      <c r="G17" s="145">
        <f>+'P. T. G. Central'!G17+'P. T. G. Subnacional'!G16+'C. S. Social'!G15</f>
        <v>19.032</v>
      </c>
      <c r="H17" s="145">
        <f>+'P. T. G. Central'!H17+'P. T. G. Subnacional'!H16+'C. S. Social'!H15</f>
        <v>18.817</v>
      </c>
      <c r="I17" s="145">
        <f>+'P. T. G. Central'!I17+'P. T. G. Subnacional'!I16+'C. S. Social'!I15</f>
        <v>18.097000000000001</v>
      </c>
      <c r="J17" s="145">
        <f>+'P. T. G. Central'!J17+'P. T. G. Subnacional'!J16+'C. S. Social'!J15</f>
        <v>18.933</v>
      </c>
      <c r="K17" s="145">
        <f>+'P. T. G. Central'!K17+'P. T. G. Subnacional'!K16+'C. S. Social'!K15</f>
        <v>19.721</v>
      </c>
      <c r="L17" s="145">
        <f>+'P. T. G. Central'!L17+'P. T. G. Subnacional'!L16+'C. S. Social'!L15</f>
        <v>20.021999999999998</v>
      </c>
      <c r="M17" s="145">
        <f>+'P. T. G. Central'!M17+'P. T. G. Subnacional'!M16+'C. S. Social'!M15</f>
        <v>19.551000000000002</v>
      </c>
      <c r="N17" s="145">
        <f>+'P. T. G. Central'!N17+'P. T. G. Subnacional'!N16+'C. S. Social'!N15</f>
        <v>19.902999999999999</v>
      </c>
      <c r="O17" s="145">
        <f>+'P. T. G. Central'!O17+'P. T. G. Subnacional'!O16+'C. S. Social'!O15</f>
        <v>19.080000000000002</v>
      </c>
      <c r="P17" s="145">
        <f>+'P. T. G. Central'!P17+'P. T. G. Subnacional'!P16+'C. S. Social'!P15</f>
        <v>18.983999999999998</v>
      </c>
      <c r="Q17" s="145">
        <f>+'P. T. G. Central'!Q17+'P. T. G. Subnacional'!Q16+'C. S. Social'!Q15</f>
        <v>19.300999999999998</v>
      </c>
      <c r="R17" s="145">
        <f>+'P. T. G. Central'!R17+'P. T. G. Subnacional'!R16+'C. S. Social'!R15</f>
        <v>19.678000000000001</v>
      </c>
      <c r="S17" s="21"/>
    </row>
    <row r="18" spans="2:19" s="7" customFormat="1">
      <c r="B18" s="153" t="s">
        <v>7</v>
      </c>
      <c r="C18" s="27">
        <f>+'P. T. G. Central'!C18+'P. T. G. Subnacional'!C17+'C. S. Social'!C16</f>
        <v>21.326000000000001</v>
      </c>
      <c r="D18" s="27">
        <f>+'P. T. G. Central'!D18+'P. T. G. Subnacional'!D17+'C. S. Social'!D16</f>
        <v>21.770000000000003</v>
      </c>
      <c r="E18" s="27">
        <f>+'P. T. G. Central'!E18+'P. T. G. Subnacional'!E17+'C. S. Social'!E16</f>
        <v>22.047000000000001</v>
      </c>
      <c r="F18" s="27">
        <f>+'P. T. G. Central'!F18+'P. T. G. Subnacional'!F17+'C. S. Social'!F16</f>
        <v>23.137</v>
      </c>
      <c r="G18" s="27">
        <f>+'P. T. G. Central'!G18+'P. T. G. Subnacional'!G17+'C. S. Social'!G16</f>
        <v>23.692</v>
      </c>
      <c r="H18" s="27">
        <f>+'P. T. G. Central'!H18+'P. T. G. Subnacional'!H17+'C. S. Social'!H16</f>
        <v>22.108000000000004</v>
      </c>
      <c r="I18" s="27">
        <f>+'P. T. G. Central'!I18+'P. T. G. Subnacional'!I17+'C. S. Social'!I16</f>
        <v>22.131</v>
      </c>
      <c r="J18" s="27">
        <f>+'P. T. G. Central'!J18+'P. T. G. Subnacional'!J17+'C. S. Social'!J16</f>
        <v>22.649000000000001</v>
      </c>
      <c r="K18" s="27">
        <f>+'P. T. G. Central'!K18+'P. T. G. Subnacional'!K17+'C. S. Social'!K16</f>
        <v>22.565000000000001</v>
      </c>
      <c r="L18" s="27">
        <f>+'P. T. G. Central'!L18+'P. T. G. Subnacional'!L17+'C. S. Social'!L16</f>
        <v>22.978000000000002</v>
      </c>
      <c r="M18" s="27">
        <f>+'P. T. G. Central'!M18+'P. T. G. Subnacional'!M17+'C. S. Social'!M16</f>
        <v>22.609000000000002</v>
      </c>
      <c r="N18" s="27">
        <f>+'P. T. G. Central'!N18+'P. T. G. Subnacional'!N17+'C. S. Social'!N16</f>
        <v>22.948</v>
      </c>
      <c r="O18" s="27">
        <f>+'P. T. G. Central'!O18+'P. T. G. Subnacional'!O17+'C. S. Social'!O16</f>
        <v>23.485999999999997</v>
      </c>
      <c r="P18" s="27">
        <f>+'P. T. G. Central'!P18+'P. T. G. Subnacional'!P17+'C. S. Social'!P16</f>
        <v>22.984000000000002</v>
      </c>
      <c r="Q18" s="27">
        <f>+'P. T. G. Central'!Q18+'P. T. G. Subnacional'!Q17+'C. S. Social'!Q16</f>
        <v>23.188000000000002</v>
      </c>
      <c r="R18" s="27">
        <f>+'P. T. G. Central'!R18+'P. T. G. Subnacional'!R17+'C. S. Social'!R16</f>
        <v>23.579000000000001</v>
      </c>
      <c r="S18" s="21"/>
    </row>
    <row r="19" spans="2:19" s="7" customFormat="1">
      <c r="B19" s="158" t="s">
        <v>153</v>
      </c>
      <c r="C19" s="159">
        <f>+'P. T. G. Central'!C19+'P. T. G. Subnacional'!C18+'C. S. Social'!C17</f>
        <v>13.947256752106926</v>
      </c>
      <c r="D19" s="159">
        <f>+'P. T. G. Central'!D19+'P. T. G. Subnacional'!D18+'C. S. Social'!D17</f>
        <v>14.313131513411264</v>
      </c>
      <c r="E19" s="159">
        <f>+'P. T. G. Central'!E19+'P. T. G. Subnacional'!E18+'C. S. Social'!E17</f>
        <v>15.195862724708721</v>
      </c>
      <c r="F19" s="159">
        <f>+'P. T. G. Central'!F19+'P. T. G. Subnacional'!F18+'C. S. Social'!F17</f>
        <v>15.832721631335076</v>
      </c>
      <c r="G19" s="159">
        <f>+'P. T. G. Central'!G19+'P. T. G. Subnacional'!G18+'C. S. Social'!G17</f>
        <v>15.63243253851134</v>
      </c>
      <c r="H19" s="159">
        <f>+'P. T. G. Central'!H19+'P. T. G. Subnacional'!H18+'C. S. Social'!H17</f>
        <v>16.469590703299563</v>
      </c>
      <c r="I19" s="159">
        <f>+'P. T. G. Central'!I19+'P. T. G. Subnacional'!I18+'C. S. Social'!I17</f>
        <v>17.463909016773599</v>
      </c>
      <c r="J19" s="159">
        <f>+'P. T. G. Central'!J19+'P. T. G. Subnacional'!J18+'C. S. Social'!J17</f>
        <v>18.232912252138174</v>
      </c>
      <c r="K19" s="159">
        <f>+'P. T. G. Central'!K19+'P. T. G. Subnacional'!K18+'C. S. Social'!K17</f>
        <v>20.265841995647001</v>
      </c>
      <c r="L19" s="159">
        <f>+'P. T. G. Central'!L19+'P. T. G. Subnacional'!L18+'C. S. Social'!L17</f>
        <v>20.147795249263481</v>
      </c>
      <c r="M19" s="159">
        <f>+'P. T. G. Central'!M19+'P. T. G. Subnacional'!M18+'C. S. Social'!M17</f>
        <v>19.924033850117567</v>
      </c>
      <c r="N19" s="159">
        <f>+'P. T. G. Central'!N19+'P. T. G. Subnacional'!N18+'C. S. Social'!N17</f>
        <v>21.942</v>
      </c>
      <c r="O19" s="159">
        <f>+'P. T. G. Central'!O19+'P. T. G. Subnacional'!O18+'C. S. Social'!O17</f>
        <v>19.863999999999997</v>
      </c>
      <c r="P19" s="159">
        <f>+'P. T. G. Central'!P19+'P. T. G. Subnacional'!P18+'C. S. Social'!P17</f>
        <v>19.760000000000002</v>
      </c>
      <c r="Q19" s="159">
        <f>+'P. T. G. Central'!Q19+'P. T. G. Subnacional'!Q18+'C. S. Social'!Q17</f>
        <v>20.77</v>
      </c>
      <c r="R19" s="159">
        <f>+'P. T. G. Central'!R19+'P. T. G. Subnacional'!R18+'C. S. Social'!R17</f>
        <v>20.100000000000001</v>
      </c>
      <c r="S19" s="159">
        <f>+'P. T. G. Central'!S19+'P. T. G. Subnacional'!S18+'C. S. Social'!S17</f>
        <v>19.5</v>
      </c>
    </row>
    <row r="20" spans="2:19" s="7" customFormat="1">
      <c r="B20" s="151" t="s">
        <v>9</v>
      </c>
      <c r="C20" s="144">
        <f>+'P. T. G. Central'!C20+'P. T. G. Subnacional'!C19+'C. S. Social'!C18</f>
        <v>15.963000000000001</v>
      </c>
      <c r="D20" s="144">
        <f>+'P. T. G. Central'!D20+'P. T. G. Subnacional'!D19+'C. S. Social'!D18</f>
        <v>16.987000000000002</v>
      </c>
      <c r="E20" s="144">
        <f>+'P. T. G. Central'!E20+'P. T. G. Subnacional'!E19+'C. S. Social'!E18</f>
        <v>18.274000000000001</v>
      </c>
      <c r="F20" s="144">
        <f>+'P. T. G. Central'!F20+'P. T. G. Subnacional'!F19+'C. S. Social'!F18</f>
        <v>18.762999999999998</v>
      </c>
      <c r="G20" s="144">
        <f>+'P. T. G. Central'!G20+'P. T. G. Subnacional'!G19+'C. S. Social'!G18</f>
        <v>18.984000000000002</v>
      </c>
      <c r="H20" s="144">
        <f>+'P. T. G. Central'!H20+'P. T. G. Subnacional'!H19+'C. S. Social'!H18</f>
        <v>17.917999999999999</v>
      </c>
      <c r="I20" s="144">
        <f>+'P. T. G. Central'!I20+'P. T. G. Subnacional'!I19+'C. S. Social'!I18</f>
        <v>18.687000000000001</v>
      </c>
      <c r="J20" s="144">
        <f>+'P. T. G. Central'!J20+'P. T. G. Subnacional'!J19+'C. S. Social'!J18</f>
        <v>18.727999999999998</v>
      </c>
      <c r="K20" s="144">
        <f>+'P. T. G. Central'!K20+'P. T. G. Subnacional'!K19+'C. S. Social'!K18</f>
        <v>19.050000000000004</v>
      </c>
      <c r="L20" s="144">
        <f>+'P. T. G. Central'!L20+'P. T. G. Subnacional'!L19+'C. S. Social'!L18</f>
        <v>20.060999999999996</v>
      </c>
      <c r="M20" s="144">
        <f>+'P. T. G. Central'!M20+'P. T. G. Subnacional'!M19+'C. S. Social'!M18</f>
        <v>19.820999999999998</v>
      </c>
      <c r="N20" s="144">
        <f>+'P. T. G. Central'!N20+'P. T. G. Subnacional'!N19+'C. S. Social'!N18</f>
        <v>19.876000000000001</v>
      </c>
      <c r="O20" s="144">
        <f>+'P. T. G. Central'!O20+'P. T. G. Subnacional'!O19+'C. S. Social'!O18</f>
        <v>20.515000000000001</v>
      </c>
      <c r="P20" s="144">
        <f>+'P. T. G. Central'!P20+'P. T. G. Subnacional'!P19+'C. S. Social'!P18</f>
        <v>20.937999999999999</v>
      </c>
      <c r="Q20" s="144">
        <f>+'P. T. G. Central'!Q20+'P. T. G. Subnacional'!Q19+'C. S. Social'!Q18</f>
        <v>21.21</v>
      </c>
      <c r="R20" s="144">
        <f>+'P. T. G. Central'!R20+'P. T. G. Subnacional'!R19+'C. S. Social'!R18</f>
        <v>20.830999999999996</v>
      </c>
      <c r="S20" s="21"/>
    </row>
    <row r="21" spans="2:19" s="7" customFormat="1">
      <c r="B21" s="152" t="s">
        <v>10</v>
      </c>
      <c r="C21" s="145">
        <f>+'P. T. G. Central'!C21+'P. T. G. Subnacional'!C20+'C. S. Social'!C19</f>
        <v>13.431999999999999</v>
      </c>
      <c r="D21" s="145">
        <f>+'P. T. G. Central'!D21+'P. T. G. Subnacional'!D20+'C. S. Social'!D19</f>
        <v>13.088000000000001</v>
      </c>
      <c r="E21" s="145">
        <f>+'P. T. G. Central'!E21+'P. T. G. Subnacional'!E20+'C. S. Social'!E19</f>
        <v>13.845000000000001</v>
      </c>
      <c r="F21" s="145">
        <f>+'P. T. G. Central'!F21+'P. T. G. Subnacional'!F20+'C. S. Social'!F19</f>
        <v>14.022</v>
      </c>
      <c r="G21" s="145">
        <f>+'P. T. G. Central'!G21+'P. T. G. Subnacional'!G20+'C. S. Social'!G19</f>
        <v>13.021000000000001</v>
      </c>
      <c r="H21" s="145">
        <f>+'P. T. G. Central'!H21+'P. T. G. Subnacional'!H20+'C. S. Social'!H19</f>
        <v>12.333</v>
      </c>
      <c r="I21" s="145">
        <f>+'P. T. G. Central'!I21+'P. T. G. Subnacional'!I20+'C. S. Social'!I19</f>
        <v>12.469999999999999</v>
      </c>
      <c r="J21" s="145">
        <f>+'P. T. G. Central'!J21+'P. T. G. Subnacional'!J20+'C. S. Social'!J19</f>
        <v>12.766999999999999</v>
      </c>
      <c r="K21" s="145">
        <f>+'P. T. G. Central'!K21+'P. T. G. Subnacional'!K20+'C. S. Social'!K19</f>
        <v>12.888000000000002</v>
      </c>
      <c r="L21" s="145">
        <f>+'P. T. G. Central'!L21+'P. T. G. Subnacional'!L20+'C. S. Social'!L19</f>
        <v>13.274999999999999</v>
      </c>
      <c r="M21" s="145">
        <f>+'P. T. G. Central'!M21+'P. T. G. Subnacional'!M20+'C. S. Social'!M19</f>
        <v>13.228</v>
      </c>
      <c r="N21" s="145">
        <f>+'P. T. G. Central'!N21+'P. T. G. Subnacional'!N20+'C. S. Social'!N19</f>
        <v>12.776</v>
      </c>
      <c r="O21" s="145">
        <f>+'P. T. G. Central'!O21+'P. T. G. Subnacional'!O20+'C. S. Social'!O19</f>
        <v>13.227</v>
      </c>
      <c r="P21" s="145">
        <f>+'P. T. G. Central'!P21+'P. T. G. Subnacional'!P20+'C. S. Social'!P19</f>
        <v>13.244999999999999</v>
      </c>
      <c r="Q21" s="145">
        <f>+'P. T. G. Central'!Q21+'P. T. G. Subnacional'!Q20+'C. S. Social'!Q19</f>
        <v>13.188000000000001</v>
      </c>
      <c r="R21" s="145">
        <f>+'P. T. G. Central'!R21+'P. T. G. Subnacional'!R20+'C. S. Social'!R19</f>
        <v>13.063000000000001</v>
      </c>
      <c r="S21" s="21"/>
    </row>
    <row r="22" spans="2:19" s="7" customFormat="1">
      <c r="B22" s="152" t="s">
        <v>11</v>
      </c>
      <c r="C22" s="145">
        <f>+'P. T. G. Central'!C22+'P. T. G. Subnacional'!C21+'C. S. Social'!C20</f>
        <v>18.133000000000003</v>
      </c>
      <c r="D22" s="145">
        <f>+'P. T. G. Central'!D22+'P. T. G. Subnacional'!D21+'C. S. Social'!D20</f>
        <v>17.945</v>
      </c>
      <c r="E22" s="145">
        <f>+'P. T. G. Central'!E22+'P. T. G. Subnacional'!E21+'C. S. Social'!E20</f>
        <v>18.259999999999998</v>
      </c>
      <c r="F22" s="145">
        <f>+'P. T. G. Central'!F22+'P. T. G. Subnacional'!F21+'C. S. Social'!F20</f>
        <v>19.762999999999998</v>
      </c>
      <c r="G22" s="145">
        <f>+'P. T. G. Central'!G22+'P. T. G. Subnacional'!G21+'C. S. Social'!G20</f>
        <v>19.556000000000001</v>
      </c>
      <c r="H22" s="145">
        <f>+'P. T. G. Central'!H22+'P. T. G. Subnacional'!H21+'C. S. Social'!H20</f>
        <v>17.792999999999999</v>
      </c>
      <c r="I22" s="145">
        <f>+'P. T. G. Central'!I22+'P. T. G. Subnacional'!I21+'C. S. Social'!I20</f>
        <v>18.224999999999998</v>
      </c>
      <c r="J22" s="145">
        <f>+'P. T. G. Central'!J22+'P. T. G. Subnacional'!J21+'C. S. Social'!J20</f>
        <v>17.709</v>
      </c>
      <c r="K22" s="145">
        <f>+'P. T. G. Central'!K22+'P. T. G. Subnacional'!K21+'C. S. Social'!K20</f>
        <v>18.541</v>
      </c>
      <c r="L22" s="145">
        <f>+'P. T. G. Central'!L22+'P. T. G. Subnacional'!L21+'C. S. Social'!L20</f>
        <v>19.201999999999998</v>
      </c>
      <c r="M22" s="145">
        <f>+'P. T. G. Central'!M22+'P. T. G. Subnacional'!M21+'C. S. Social'!M20</f>
        <v>20.367000000000001</v>
      </c>
      <c r="N22" s="145">
        <f>+'P. T. G. Central'!N22+'P. T. G. Subnacional'!N21+'C. S. Social'!N20</f>
        <v>21.044000000000004</v>
      </c>
      <c r="O22" s="145">
        <f>+'P. T. G. Central'!O22+'P. T. G. Subnacional'!O21+'C. S. Social'!O20</f>
        <v>22.686</v>
      </c>
      <c r="P22" s="145">
        <f>+'P. T. G. Central'!P22+'P. T. G. Subnacional'!P21+'C. S. Social'!P20</f>
        <v>22.117999999999999</v>
      </c>
      <c r="Q22" s="145">
        <f>+'P. T. G. Central'!Q22+'P. T. G. Subnacional'!Q21+'C. S. Social'!Q20</f>
        <v>22.426000000000002</v>
      </c>
      <c r="R22" s="145">
        <f>+'P. T. G. Central'!R22+'P. T. G. Subnacional'!R21+'C. S. Social'!R20</f>
        <v>21.904</v>
      </c>
      <c r="S22" s="21"/>
    </row>
    <row r="23" spans="2:19" s="7" customFormat="1">
      <c r="B23" s="152" t="s">
        <v>12</v>
      </c>
      <c r="C23" s="145">
        <f>+'P. T. G. Central'!C23+'P. T. G. Subnacional'!C22+'C. S. Social'!C21</f>
        <v>11.559000000000001</v>
      </c>
      <c r="D23" s="145">
        <f>+'P. T. G. Central'!D23+'P. T. G. Subnacional'!D22+'C. S. Social'!D21</f>
        <v>11.362</v>
      </c>
      <c r="E23" s="145">
        <f>+'P. T. G. Central'!E23+'P. T. G. Subnacional'!E22+'C. S. Social'!E21</f>
        <v>11.588000000000001</v>
      </c>
      <c r="F23" s="145">
        <f>+'P. T. G. Central'!F23+'P. T. G. Subnacional'!F22+'C. S. Social'!F21</f>
        <v>12.014999999999999</v>
      </c>
      <c r="G23" s="145">
        <f>+'P. T. G. Central'!G23+'P. T. G. Subnacional'!G22+'C. S. Social'!G21</f>
        <v>12.599</v>
      </c>
      <c r="H23" s="145">
        <f>+'P. T. G. Central'!H23+'P. T. G. Subnacional'!H22+'C. S. Social'!H21</f>
        <v>12.468</v>
      </c>
      <c r="I23" s="145">
        <f>+'P. T. G. Central'!I23+'P. T. G. Subnacional'!I22+'C. S. Social'!I21</f>
        <v>12.840000000000002</v>
      </c>
      <c r="J23" s="145">
        <f>+'P. T. G. Central'!J23+'P. T. G. Subnacional'!J22+'C. S. Social'!J21</f>
        <v>12.766</v>
      </c>
      <c r="K23" s="145">
        <f>+'P. T. G. Central'!K23+'P. T. G. Subnacional'!K22+'C. S. Social'!K21</f>
        <v>12.649000000000001</v>
      </c>
      <c r="L23" s="145">
        <f>+'P. T. G. Central'!L23+'P. T. G. Subnacional'!L22+'C. S. Social'!L21</f>
        <v>13.303999999999998</v>
      </c>
      <c r="M23" s="145">
        <f>+'P. T. G. Central'!M23+'P. T. G. Subnacional'!M22+'C. S. Social'!M21</f>
        <v>13.701999999999998</v>
      </c>
      <c r="N23" s="145">
        <f>+'P. T. G. Central'!N23+'P. T. G. Subnacional'!N22+'C. S. Social'!N21</f>
        <v>15.920999999999999</v>
      </c>
      <c r="O23" s="145">
        <f>+'P. T. G. Central'!O23+'P. T. G. Subnacional'!O22+'C. S. Social'!O21</f>
        <v>16.617999999999999</v>
      </c>
      <c r="P23" s="145">
        <f>+'P. T. G. Central'!P23+'P. T. G. Subnacional'!P22+'C. S. Social'!P21</f>
        <v>16.096999999999998</v>
      </c>
      <c r="Q23" s="145">
        <f>+'P. T. G. Central'!Q23+'P. T. G. Subnacional'!Q22+'C. S. Social'!Q21</f>
        <v>16.167000000000002</v>
      </c>
      <c r="R23" s="145">
        <f>+'P. T. G. Central'!R23+'P. T. G. Subnacional'!R22+'C. S. Social'!R21</f>
        <v>15.537000000000001</v>
      </c>
      <c r="S23" s="21"/>
    </row>
    <row r="24" spans="2:19" s="7" customFormat="1">
      <c r="B24" s="152" t="s">
        <v>13</v>
      </c>
      <c r="C24" s="145">
        <f>+'P. T. G. Central'!C24+'P. T. G. Subnacional'!C23+'C. S. Social'!C22</f>
        <v>16.234000000000002</v>
      </c>
      <c r="D24" s="145">
        <f>+'P. T. G. Central'!D24+'P. T. G. Subnacional'!D23+'C. S. Social'!D22</f>
        <v>17.349999999999998</v>
      </c>
      <c r="E24" s="145">
        <f>+'P. T. G. Central'!E24+'P. T. G. Subnacional'!E23+'C. S. Social'!E22</f>
        <v>18.507999999999999</v>
      </c>
      <c r="F24" s="145">
        <f>+'P. T. G. Central'!F24+'P. T. G. Subnacional'!F23+'C. S. Social'!F22</f>
        <v>18.847000000000001</v>
      </c>
      <c r="G24" s="145">
        <f>+'P. T. G. Central'!G24+'P. T. G. Subnacional'!G23+'C. S. Social'!G22</f>
        <v>18.131999999999998</v>
      </c>
      <c r="H24" s="145">
        <f>+'P. T. G. Central'!H24+'P. T. G. Subnacional'!H23+'C. S. Social'!H22</f>
        <v>18.486000000000001</v>
      </c>
      <c r="I24" s="145">
        <f>+'P. T. G. Central'!I24+'P. T. G. Subnacional'!I23+'C. S. Social'!I22</f>
        <v>19.333000000000002</v>
      </c>
      <c r="J24" s="145">
        <f>+'P. T. G. Central'!J24+'P. T. G. Subnacional'!J23+'C. S. Social'!J22</f>
        <v>20.192999999999998</v>
      </c>
      <c r="K24" s="145">
        <f>+'P. T. G. Central'!K24+'P. T. G. Subnacional'!K23+'C. S. Social'!K22</f>
        <v>20.816999999999997</v>
      </c>
      <c r="L24" s="145">
        <f>+'P. T. G. Central'!L24+'P. T. G. Subnacional'!L23+'C. S. Social'!L22</f>
        <v>21.233000000000001</v>
      </c>
      <c r="M24" s="145">
        <f>+'P. T. G. Central'!M24+'P. T. G. Subnacional'!M23+'C. S. Social'!M22</f>
        <v>21.763999999999999</v>
      </c>
      <c r="N24" s="145">
        <f>+'P. T. G. Central'!N24+'P. T. G. Subnacional'!N23+'C. S. Social'!N22</f>
        <v>22.308</v>
      </c>
      <c r="O24" s="145">
        <f>+'P. T. G. Central'!O24+'P. T. G. Subnacional'!O23+'C. S. Social'!O22</f>
        <v>23.268999999999998</v>
      </c>
      <c r="P24" s="145">
        <f>+'P. T. G. Central'!P24+'P. T. G. Subnacional'!P23+'C. S. Social'!P22</f>
        <v>23.849</v>
      </c>
      <c r="Q24" s="145">
        <f>+'P. T. G. Central'!Q24+'P. T. G. Subnacional'!Q23+'C. S. Social'!Q22</f>
        <v>23.158000000000001</v>
      </c>
      <c r="R24" s="145">
        <f>+'P. T. G. Central'!R24+'P. T. G. Subnacional'!R23+'C. S. Social'!R22</f>
        <v>25.882000000000001</v>
      </c>
      <c r="S24" s="21"/>
    </row>
    <row r="25" spans="2:19" s="7" customFormat="1">
      <c r="B25" s="152" t="s">
        <v>14</v>
      </c>
      <c r="C25" s="145">
        <f>+'P. T. G. Central'!C25+'P. T. G. Subnacional'!C24+'C. S. Social'!C23</f>
        <v>13.684999999999999</v>
      </c>
      <c r="D25" s="145">
        <f>+'P. T. G. Central'!D25+'P. T. G. Subnacional'!D24+'C. S. Social'!D23</f>
        <v>13.562000000000001</v>
      </c>
      <c r="E25" s="145">
        <f>+'P. T. G. Central'!E25+'P. T. G. Subnacional'!E24+'C. S. Social'!E23</f>
        <v>14.454000000000001</v>
      </c>
      <c r="F25" s="145">
        <f>+'P. T. G. Central'!F25+'P. T. G. Subnacional'!F24+'C. S. Social'!F23</f>
        <v>15.486000000000001</v>
      </c>
      <c r="G25" s="145">
        <f>+'P. T. G. Central'!G25+'P. T. G. Subnacional'!G24+'C. S. Social'!G23</f>
        <v>15.440000000000001</v>
      </c>
      <c r="H25" s="145">
        <f>+'P. T. G. Central'!H25+'P. T. G. Subnacional'!H24+'C. S. Social'!H23</f>
        <v>15.991</v>
      </c>
      <c r="I25" s="145">
        <f>+'P. T. G. Central'!I25+'P. T. G. Subnacional'!I24+'C. S. Social'!I23</f>
        <v>16.355</v>
      </c>
      <c r="J25" s="145">
        <f>+'P. T. G. Central'!J25+'P. T. G. Subnacional'!J24+'C. S. Social'!J23</f>
        <v>16.334</v>
      </c>
      <c r="K25" s="145">
        <f>+'P. T. G. Central'!K25+'P. T. G. Subnacional'!K24+'C. S. Social'!K23</f>
        <v>16.623000000000001</v>
      </c>
      <c r="L25" s="145">
        <f>+'P. T. G. Central'!L25+'P. T. G. Subnacional'!L24+'C. S. Social'!L23</f>
        <v>16.777000000000001</v>
      </c>
      <c r="M25" s="145">
        <f>+'P. T. G. Central'!M25+'P. T. G. Subnacional'!M24+'C. S. Social'!M23</f>
        <v>15.689</v>
      </c>
      <c r="N25" s="145">
        <f>+'P. T. G. Central'!N25+'P. T. G. Subnacional'!N24+'C. S. Social'!N23</f>
        <v>15.146999999999998</v>
      </c>
      <c r="O25" s="145">
        <f>+'P. T. G. Central'!O25+'P. T. G. Subnacional'!O24+'C. S. Social'!O23</f>
        <v>15.548999999999999</v>
      </c>
      <c r="P25" s="145">
        <f>+'P. T. G. Central'!P25+'P. T. G. Subnacional'!P24+'C. S. Social'!P23</f>
        <v>15.053000000000001</v>
      </c>
      <c r="Q25" s="145">
        <f>+'P. T. G. Central'!Q25+'P. T. G. Subnacional'!Q24+'C. S. Social'!Q23</f>
        <v>14.789</v>
      </c>
      <c r="R25" s="145">
        <f>+'P. T. G. Central'!R25+'P. T. G. Subnacional'!R24+'C. S. Social'!R23</f>
        <v>14.063000000000001</v>
      </c>
      <c r="S25" s="21"/>
    </row>
    <row r="26" spans="2:19" s="7" customFormat="1">
      <c r="B26" s="152" t="s">
        <v>15</v>
      </c>
      <c r="C26" s="145">
        <f>+'P. T. G. Central'!C26+'P. T. G. Subnacional'!C25+'C. S. Social'!C24</f>
        <v>10.966000000000001</v>
      </c>
      <c r="D26" s="145">
        <f>+'P. T. G. Central'!D26+'P. T. G. Subnacional'!D25+'C. S. Social'!D24</f>
        <v>10.671000000000001</v>
      </c>
      <c r="E26" s="145">
        <f>+'P. T. G. Central'!E26+'P. T. G. Subnacional'!E25+'C. S. Social'!E24</f>
        <v>11.238000000000001</v>
      </c>
      <c r="F26" s="145">
        <f>+'P. T. G. Central'!F26+'P. T. G. Subnacional'!F25+'C. S. Social'!F24</f>
        <v>10.759999999999998</v>
      </c>
      <c r="G26" s="145">
        <f>+'P. T. G. Central'!G26+'P. T. G. Subnacional'!G25+'C. S. Social'!G24</f>
        <v>10.956</v>
      </c>
      <c r="H26" s="145">
        <f>+'P. T. G. Central'!H26+'P. T. G. Subnacional'!H25+'C. S. Social'!H24</f>
        <v>11.471</v>
      </c>
      <c r="I26" s="145">
        <f>+'P. T. G. Central'!I26+'P. T. G. Subnacional'!I25+'C. S. Social'!I24</f>
        <v>12.123999999999999</v>
      </c>
      <c r="J26" s="145">
        <f>+'P. T. G. Central'!J26+'P. T. G. Subnacional'!J25+'C. S. Social'!J24</f>
        <v>12.857000000000001</v>
      </c>
      <c r="K26" s="145">
        <f>+'P. T. G. Central'!K26+'P. T. G. Subnacional'!K25+'C. S. Social'!K24</f>
        <v>13.401</v>
      </c>
      <c r="L26" s="145">
        <f>+'P. T. G. Central'!L26+'P. T. G. Subnacional'!L25+'C. S. Social'!L24</f>
        <v>12.658999999999999</v>
      </c>
      <c r="M26" s="145">
        <f>+'P. T. G. Central'!M26+'P. T. G. Subnacional'!M25+'C. S. Social'!M24</f>
        <v>13.851999999999999</v>
      </c>
      <c r="N26" s="145">
        <f>+'P. T. G. Central'!N26+'P. T. G. Subnacional'!N25+'C. S. Social'!N24</f>
        <v>13.734999999999999</v>
      </c>
      <c r="O26" s="145">
        <f>+'P. T. G. Central'!O26+'P. T. G. Subnacional'!O25+'C. S. Social'!O24</f>
        <v>13.434000000000001</v>
      </c>
      <c r="P26" s="145">
        <f>+'P. T. G. Central'!P26+'P. T. G. Subnacional'!P25+'C. S. Social'!P24</f>
        <v>14.020999999999999</v>
      </c>
      <c r="Q26" s="145">
        <f>+'P. T. G. Central'!Q26+'P. T. G. Subnacional'!Q25+'C. S. Social'!Q24</f>
        <v>13.802999999999999</v>
      </c>
      <c r="R26" s="145">
        <f>+'P. T. G. Central'!R26+'P. T. G. Subnacional'!R25+'C. S. Social'!R24</f>
        <v>13.866</v>
      </c>
      <c r="S26" s="21"/>
    </row>
    <row r="27" spans="2:19" s="7" customFormat="1">
      <c r="B27" s="152" t="s">
        <v>16</v>
      </c>
      <c r="C27" s="145">
        <f>+'P. T. G. Central'!C27+'P. T. G. Subnacional'!C26+'C. S. Social'!C25</f>
        <v>15.849</v>
      </c>
      <c r="D27" s="145">
        <f>+'P. T. G. Central'!D27+'P. T. G. Subnacional'!D26+'C. S. Social'!D25</f>
        <v>16.621000000000002</v>
      </c>
      <c r="E27" s="145">
        <f>+'P. T. G. Central'!E27+'P. T. G. Subnacional'!E26+'C. S. Social'!E25</f>
        <v>18.068000000000001</v>
      </c>
      <c r="F27" s="145">
        <f>+'P. T. G. Central'!F27+'P. T. G. Subnacional'!F26+'C. S. Social'!F25</f>
        <v>18.513999999999999</v>
      </c>
      <c r="G27" s="145">
        <f>+'P. T. G. Central'!G27+'P. T. G. Subnacional'!G26+'C. S. Social'!G25</f>
        <v>18.797999999999998</v>
      </c>
      <c r="H27" s="145">
        <f>+'P. T. G. Central'!H27+'P. T. G. Subnacional'!H26+'C. S. Social'!H25</f>
        <v>16.949000000000002</v>
      </c>
      <c r="I27" s="145">
        <f>+'P. T. G. Central'!I27+'P. T. G. Subnacional'!I26+'C. S. Social'!I25</f>
        <v>17.779</v>
      </c>
      <c r="J27" s="145">
        <f>+'P. T. G. Central'!J27+'P. T. G. Subnacional'!J26+'C. S. Social'!J25</f>
        <v>18.437999999999995</v>
      </c>
      <c r="K27" s="145">
        <f>+'P. T. G. Central'!K27+'P. T. G. Subnacional'!K26+'C. S. Social'!K25</f>
        <v>18.962</v>
      </c>
      <c r="L27" s="145">
        <f>+'P. T. G. Central'!L27+'P. T. G. Subnacional'!L26+'C. S. Social'!L25</f>
        <v>18.873000000000001</v>
      </c>
      <c r="M27" s="145">
        <f>+'P. T. G. Central'!M27+'P. T. G. Subnacional'!M26+'C. S. Social'!M25</f>
        <v>19.178999999999998</v>
      </c>
      <c r="N27" s="145">
        <f>+'P. T. G. Central'!N27+'P. T. G. Subnacional'!N26+'C. S. Social'!N25</f>
        <v>17.425000000000001</v>
      </c>
      <c r="O27" s="145">
        <f>+'P. T. G. Central'!O27+'P. T. G. Subnacional'!O26+'C. S. Social'!O25</f>
        <v>16.161000000000001</v>
      </c>
      <c r="P27" s="145">
        <f>+'P. T. G. Central'!P27+'P. T. G. Subnacional'!P26+'C. S. Social'!P25</f>
        <v>15.326999999999998</v>
      </c>
      <c r="Q27" s="145">
        <f>+'P. T. G. Central'!Q27+'P. T. G. Subnacional'!Q26+'C. S. Social'!Q25</f>
        <v>16.457000000000001</v>
      </c>
      <c r="R27" s="145">
        <f>+'P. T. G. Central'!R27+'P. T. G. Subnacional'!R26+'C. S. Social'!R25</f>
        <v>16.618000000000002</v>
      </c>
      <c r="S27" s="21"/>
    </row>
    <row r="28" spans="2:19" s="7" customFormat="1">
      <c r="B28" s="152" t="s">
        <v>17</v>
      </c>
      <c r="C28" s="146">
        <f>+'P. T. G. Central'!C28+'P. T. G. Subnacional'!C27+'C. S. Social'!C26</f>
        <v>12.59</v>
      </c>
      <c r="D28" s="146">
        <f>+'P. T. G. Central'!D28+'P. T. G. Subnacional'!D27+'C. S. Social'!D26</f>
        <v>13.872999999999999</v>
      </c>
      <c r="E28" s="146">
        <f>+'P. T. G. Central'!E28+'P. T. G. Subnacional'!E27+'C. S. Social'!E26</f>
        <v>14.167</v>
      </c>
      <c r="F28" s="146">
        <f>+'P. T. G. Central'!F28+'P. T. G. Subnacional'!F27+'C. S. Social'!F26</f>
        <v>15.008999999999999</v>
      </c>
      <c r="G28" s="146">
        <f>+'P. T. G. Central'!G28+'P. T. G. Subnacional'!G27+'C. S. Social'!G26</f>
        <v>14.283999999999999</v>
      </c>
      <c r="H28" s="146">
        <f>+'P. T. G. Central'!H28+'P. T. G. Subnacional'!H27+'C. S. Social'!H26</f>
        <v>12.766</v>
      </c>
      <c r="I28" s="146">
        <f>+'P. T. G. Central'!I28+'P. T. G. Subnacional'!I27+'C. S. Social'!I26</f>
        <v>12.37</v>
      </c>
      <c r="J28" s="146">
        <f>+'P. T. G. Central'!J28+'P. T. G. Subnacional'!J27+'C. S. Social'!J26</f>
        <v>12.428000000000001</v>
      </c>
      <c r="K28" s="146">
        <f>+'P. T. G. Central'!K28+'P. T. G. Subnacional'!K27+'C. S. Social'!K26</f>
        <v>13.148</v>
      </c>
      <c r="L28" s="146">
        <f>+'P. T. G. Central'!L28+'P. T. G. Subnacional'!L27+'C. S. Social'!L26</f>
        <v>13.635999999999999</v>
      </c>
      <c r="M28" s="146">
        <f>+'P. T. G. Central'!M28+'P. T. G. Subnacional'!M27+'C. S. Social'!M26</f>
        <v>13.51</v>
      </c>
      <c r="N28" s="146">
        <f>+'P. T. G. Central'!N28+'P. T. G. Subnacional'!N27+'C. S. Social'!N26</f>
        <v>12.995999999999999</v>
      </c>
      <c r="O28" s="146">
        <f>+'P. T. G. Central'!O28+'P. T. G. Subnacional'!O27+'C. S. Social'!O26</f>
        <v>13.071</v>
      </c>
      <c r="P28" s="146">
        <f>+'P. T. G. Central'!P28+'P. T. G. Subnacional'!P27+'C. S. Social'!P26</f>
        <v>13.24</v>
      </c>
      <c r="Q28" s="145">
        <f>+'P. T. G. Central'!Q28+'P. T. G. Subnacional'!Q27+'C. S. Social'!Q26</f>
        <v>13.242999999999999</v>
      </c>
      <c r="R28" s="145">
        <f>+'P. T. G. Central'!R28+'P. T. G. Subnacional'!R27+'C. S. Social'!R26</f>
        <v>13.542</v>
      </c>
      <c r="S28" s="21"/>
    </row>
    <row r="29" spans="2:19" s="7" customFormat="1">
      <c r="B29" s="152" t="s">
        <v>18</v>
      </c>
      <c r="C29" s="146">
        <f>+'P. T. G. Central'!C29+'P. T. G. Subnacional'!C28+'C. S. Social'!C27</f>
        <v>24.294</v>
      </c>
      <c r="D29" s="146">
        <f>+'P. T. G. Central'!D29+'P. T. G. Subnacional'!D28+'C. S. Social'!D27</f>
        <v>24.998999999999999</v>
      </c>
      <c r="E29" s="146">
        <f>+'P. T. G. Central'!E29+'P. T. G. Subnacional'!E28+'C. S. Social'!E27</f>
        <v>26.298999999999999</v>
      </c>
      <c r="F29" s="146">
        <f>+'P. T. G. Central'!F29+'P. T. G. Subnacional'!F28+'C. S. Social'!F27</f>
        <v>25.685000000000002</v>
      </c>
      <c r="G29" s="146">
        <f>+'P. T. G. Central'!G29+'P. T. G. Subnacional'!G28+'C. S. Social'!G27</f>
        <v>26.231999999999999</v>
      </c>
      <c r="H29" s="146">
        <f>+'P. T. G. Central'!H29+'P. T. G. Subnacional'!H28+'C. S. Social'!H27</f>
        <v>26.016999999999996</v>
      </c>
      <c r="I29" s="146">
        <f>+'P. T. G. Central'!I29+'P. T. G. Subnacional'!I28+'C. S. Social'!I27</f>
        <v>26.347999999999999</v>
      </c>
      <c r="J29" s="146">
        <f>+'P. T. G. Central'!J29+'P. T. G. Subnacional'!J28+'C. S. Social'!J27</f>
        <v>26.717000000000002</v>
      </c>
      <c r="K29" s="146">
        <f>+'P. T. G. Central'!K29+'P. T. G. Subnacional'!K28+'C. S. Social'!K27</f>
        <v>27.006999999999998</v>
      </c>
      <c r="L29" s="146">
        <f>+'P. T. G. Central'!L29+'P. T. G. Subnacional'!L28+'C. S. Social'!L27</f>
        <v>27.542000000000002</v>
      </c>
      <c r="M29" s="146">
        <f>+'P. T. G. Central'!M29+'P. T. G. Subnacional'!M28+'C. S. Social'!M27</f>
        <v>27.437000000000001</v>
      </c>
      <c r="N29" s="146">
        <f>+'P. T. G. Central'!N29+'P. T. G. Subnacional'!N28+'C. S. Social'!N27</f>
        <v>27.356999999999999</v>
      </c>
      <c r="O29" s="146">
        <f>+'P. T. G. Central'!O29+'P. T. G. Subnacional'!O28+'C. S. Social'!O27</f>
        <v>27.805</v>
      </c>
      <c r="P29" s="146">
        <f>+'P. T. G. Central'!P29+'P. T. G. Subnacional'!P28+'C. S. Social'!P27</f>
        <v>28.991</v>
      </c>
      <c r="Q29" s="145">
        <f>+'P. T. G. Central'!Q29+'P. T. G. Subnacional'!Q28+'C. S. Social'!Q27</f>
        <v>29.190999999999999</v>
      </c>
      <c r="R29" s="145">
        <f>+'P. T. G. Central'!R29+'P. T. G. Subnacional'!R28+'C. S. Social'!R27</f>
        <v>29.032</v>
      </c>
      <c r="S29" s="21"/>
    </row>
    <row r="30" spans="2:19" s="7" customFormat="1">
      <c r="B30" s="11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2:19" s="7" customFormat="1">
      <c r="B31" s="166" t="s">
        <v>170</v>
      </c>
      <c r="C31" s="167"/>
      <c r="D31" s="167"/>
      <c r="E31" s="167"/>
      <c r="F31" s="167"/>
      <c r="G31" s="167"/>
      <c r="H31" s="167"/>
      <c r="I31" s="167"/>
      <c r="J31" s="167"/>
      <c r="K31" s="167"/>
      <c r="L31" s="167"/>
      <c r="M31" s="168"/>
      <c r="N31" s="168"/>
      <c r="O31" s="169"/>
      <c r="P31" s="170"/>
      <c r="Q31" s="170"/>
      <c r="R31" s="170"/>
    </row>
    <row r="32" spans="2:19" s="7" customFormat="1" ht="86.25" customHeight="1">
      <c r="B32" s="211" t="s">
        <v>171</v>
      </c>
      <c r="C32" s="211"/>
      <c r="D32" s="211"/>
      <c r="E32" s="211"/>
      <c r="F32" s="211"/>
      <c r="G32" s="211"/>
      <c r="H32" s="211"/>
      <c r="I32" s="211"/>
      <c r="J32" s="211"/>
      <c r="K32" s="211"/>
      <c r="L32" s="211"/>
      <c r="M32" s="211"/>
      <c r="N32" s="211"/>
      <c r="O32" s="211"/>
      <c r="P32" s="211"/>
      <c r="Q32" s="211"/>
      <c r="R32" s="211"/>
    </row>
    <row r="33" spans="2:21" s="7" customFormat="1">
      <c r="B33" s="166" t="s">
        <v>172</v>
      </c>
      <c r="C33" s="167"/>
      <c r="D33" s="167"/>
      <c r="E33" s="167"/>
      <c r="F33" s="167"/>
      <c r="G33" s="167"/>
      <c r="H33" s="167"/>
      <c r="I33" s="167"/>
      <c r="J33" s="167"/>
      <c r="K33" s="167"/>
      <c r="L33" s="167"/>
      <c r="M33" s="168"/>
      <c r="N33" s="168"/>
      <c r="O33" s="171"/>
      <c r="P33" s="170"/>
      <c r="Q33" s="170"/>
      <c r="R33" s="170"/>
    </row>
    <row r="34" spans="2:21" s="7" customFormat="1" ht="12.75" customHeight="1">
      <c r="B34" s="209"/>
      <c r="C34" s="209"/>
      <c r="D34" s="209"/>
      <c r="E34" s="209"/>
      <c r="F34" s="209"/>
      <c r="G34" s="209"/>
      <c r="H34" s="209"/>
      <c r="I34" s="209"/>
      <c r="J34" s="209"/>
      <c r="K34" s="209"/>
      <c r="L34" s="209"/>
      <c r="M34" s="209"/>
      <c r="N34" s="209"/>
      <c r="O34" s="45"/>
    </row>
    <row r="35" spans="2:21" s="7" customFormat="1">
      <c r="B35" s="25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1"/>
    </row>
    <row r="36" spans="2:21" s="7" customFormat="1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1"/>
    </row>
    <row r="37" spans="2:21" s="7" customFormat="1" ht="17.399999999999999">
      <c r="B37" s="208" t="s">
        <v>19</v>
      </c>
      <c r="C37" s="208"/>
      <c r="D37" s="208"/>
      <c r="E37" s="208"/>
      <c r="F37" s="208"/>
      <c r="G37" s="208"/>
      <c r="H37" s="208"/>
      <c r="I37" s="208"/>
      <c r="J37" s="208"/>
      <c r="K37" s="208"/>
      <c r="L37" s="208"/>
      <c r="M37" s="208"/>
      <c r="N37" s="208"/>
      <c r="O37" s="21"/>
    </row>
    <row r="38" spans="2:21" s="7" customFormat="1">
      <c r="B38" s="140" t="s">
        <v>0</v>
      </c>
      <c r="C38" s="140">
        <v>2004</v>
      </c>
      <c r="D38" s="140">
        <v>2005</v>
      </c>
      <c r="E38" s="140">
        <v>2006</v>
      </c>
      <c r="F38" s="140">
        <v>2007</v>
      </c>
      <c r="G38" s="140">
        <v>2008</v>
      </c>
      <c r="H38" s="140">
        <v>2009</v>
      </c>
      <c r="I38" s="140">
        <v>2010</v>
      </c>
      <c r="J38" s="140">
        <v>2011</v>
      </c>
      <c r="K38" s="140">
        <v>2012</v>
      </c>
      <c r="L38" s="140">
        <v>2013</v>
      </c>
      <c r="M38" s="140">
        <v>2014</v>
      </c>
      <c r="N38" s="140">
        <v>2015</v>
      </c>
      <c r="O38" s="140">
        <v>2016</v>
      </c>
      <c r="P38" s="140">
        <v>2017</v>
      </c>
      <c r="Q38" s="140">
        <v>2018</v>
      </c>
      <c r="R38" s="140">
        <v>2019</v>
      </c>
    </row>
    <row r="39" spans="2:21" s="7" customFormat="1">
      <c r="B39" s="141" t="s">
        <v>20</v>
      </c>
      <c r="C39" s="147">
        <f>+'P. T. G. Central'!C40+'P. T. G. Subnacional'!C35+'C. S. Social'!C35</f>
        <v>34.185000000000002</v>
      </c>
      <c r="D39" s="147">
        <f>+'P. T. G. Central'!D40+'P. T. G. Subnacional'!D35+'C. S. Social'!D35</f>
        <v>34.257000000000005</v>
      </c>
      <c r="E39" s="147">
        <f>+'P. T. G. Central'!E40+'P. T. G. Subnacional'!E35+'C. S. Social'!E35</f>
        <v>34.773000000000003</v>
      </c>
      <c r="F39" s="147">
        <f>+'P. T. G. Central'!F40+'P. T. G. Subnacional'!F35+'C. S. Social'!F35</f>
        <v>35.216999999999999</v>
      </c>
      <c r="G39" s="147">
        <f>+'P. T. G. Central'!G40+'P. T. G. Subnacional'!G35+'C. S. Social'!G35</f>
        <v>35.677999999999997</v>
      </c>
      <c r="H39" s="147">
        <f>+'P. T. G. Central'!H40+'P. T. G. Subnacional'!H35+'C. S. Social'!H35</f>
        <v>36.527000000000001</v>
      </c>
      <c r="I39" s="147">
        <f>+'P. T. G. Central'!I40+'P. T. G. Subnacional'!I35+'C. S. Social'!I35</f>
        <v>35.365000000000002</v>
      </c>
      <c r="J39" s="147">
        <f>+'P. T. G. Central'!J40+'P. T. G. Subnacional'!J35+'C. S. Social'!J35</f>
        <v>35.914999999999999</v>
      </c>
      <c r="K39" s="147">
        <f>+'P. T. G. Central'!K40+'P. T. G. Subnacional'!K35+'C. S. Social'!K35</f>
        <v>36.653999999999996</v>
      </c>
      <c r="L39" s="147">
        <f>+'P. T. G. Central'!L40+'P. T. G. Subnacional'!L35+'C. S. Social'!L35</f>
        <v>36.801000000000002</v>
      </c>
      <c r="M39" s="147">
        <f>+'P. T. G. Central'!M40+'P. T. G. Subnacional'!M35+'C. S. Social'!M35</f>
        <v>36.657000000000004</v>
      </c>
      <c r="N39" s="147">
        <f>+'P. T. G. Central'!N40+'P. T. G. Subnacional'!N35+'C. S. Social'!N35</f>
        <v>37.038000000000004</v>
      </c>
      <c r="O39" s="147">
        <f>+'P. T. G. Central'!O40+'P. T. G. Subnacional'!O35+'C. S. Social'!O35</f>
        <v>37.502000000000002</v>
      </c>
      <c r="P39" s="147">
        <f>+'P. T. G. Central'!P40+'P. T. G. Subnacional'!P35+'C. S. Social'!P35</f>
        <v>37.584999999999994</v>
      </c>
      <c r="Q39" s="147">
        <f>+'P. T. G. Central'!Q40+'P. T. G. Subnacional'!Q35+'C. S. Social'!Q35</f>
        <v>38.335999999999999</v>
      </c>
      <c r="R39" s="147">
        <f>+'P. T. G. Central'!R40+'P. T. G. Subnacional'!R35+'C. S. Social'!R35</f>
        <v>38.606999999999999</v>
      </c>
    </row>
    <row r="40" spans="2:21" s="7" customFormat="1">
      <c r="B40" s="142" t="s">
        <v>21</v>
      </c>
      <c r="C40" s="148">
        <f>+'P. T. G. Central'!C41+'P. T. G. Subnacional'!C36+'C. S. Social'!C36</f>
        <v>41.810999999999993</v>
      </c>
      <c r="D40" s="148">
        <f>+'P. T. G. Central'!D41+'P. T. G. Subnacional'!D36+'C. S. Social'!D36</f>
        <v>40.864999999999995</v>
      </c>
      <c r="E40" s="148">
        <f>+'P. T. G. Central'!E41+'P. T. G. Subnacional'!E36+'C. S. Social'!E36</f>
        <v>40.261000000000003</v>
      </c>
      <c r="F40" s="148">
        <f>+'P. T. G. Central'!F41+'P. T. G. Subnacional'!F36+'C. S. Social'!F36</f>
        <v>40.4</v>
      </c>
      <c r="G40" s="148">
        <f>+'P. T. G. Central'!G41+'P. T. G. Subnacional'!G36+'C. S. Social'!G36</f>
        <v>41.256</v>
      </c>
      <c r="H40" s="148">
        <f>+'P. T. G. Central'!H41+'P. T. G. Subnacional'!H36+'C. S. Social'!H36</f>
        <v>40.867000000000004</v>
      </c>
      <c r="I40" s="148">
        <f>+'P. T. G. Central'!I41+'P. T. G. Subnacional'!I36+'C. S. Social'!I36</f>
        <v>40.838999999999999</v>
      </c>
      <c r="J40" s="148">
        <f>+'P. T. G. Central'!J41+'P. T. G. Subnacional'!J36+'C. S. Social'!J36</f>
        <v>40.984999999999999</v>
      </c>
      <c r="K40" s="148">
        <f>+'P. T. G. Central'!K41+'P. T. G. Subnacional'!K36+'C. S. Social'!K36</f>
        <v>41.647999999999996</v>
      </c>
      <c r="L40" s="148">
        <f>+'P. T. G. Central'!L41+'P. T. G. Subnacional'!L36+'C. S. Social'!L36</f>
        <v>42.524000000000001</v>
      </c>
      <c r="M40" s="148">
        <f>+'P. T. G. Central'!M41+'P. T. G. Subnacional'!M36+'C. S. Social'!M36</f>
        <v>42.58</v>
      </c>
      <c r="N40" s="148">
        <f>+'P. T. G. Central'!N41+'P. T. G. Subnacional'!N36+'C. S. Social'!N36</f>
        <v>42.944000000000003</v>
      </c>
      <c r="O40" s="148">
        <f>+'P. T. G. Central'!O41+'P. T. G. Subnacional'!O36+'C. S. Social'!O36</f>
        <v>41.603999999999999</v>
      </c>
      <c r="P40" s="148">
        <f>+'P. T. G. Central'!P41+'P. T. G. Subnacional'!P36+'C. S. Social'!P36</f>
        <v>41.579000000000001</v>
      </c>
      <c r="Q40" s="148">
        <f>+'P. T. G. Central'!Q41+'P. T. G. Subnacional'!Q36+'C. S. Social'!Q36</f>
        <v>42.041000000000004</v>
      </c>
      <c r="R40" s="148">
        <f>+'P. T. G. Central'!R41+'P. T. G. Subnacional'!R36+'C. S. Social'!R36</f>
        <v>42.274000000000001</v>
      </c>
    </row>
    <row r="41" spans="2:21" s="7" customFormat="1">
      <c r="B41" s="142" t="s">
        <v>22</v>
      </c>
      <c r="C41" s="148">
        <f>+'P. T. G. Central'!C42+'P. T. G. Subnacional'!C37+'C. S. Social'!C37</f>
        <v>43.073999999999998</v>
      </c>
      <c r="D41" s="148">
        <f>+'P. T. G. Central'!D42+'P. T. G. Subnacional'!D37+'C. S. Social'!D37</f>
        <v>42.948999999999998</v>
      </c>
      <c r="E41" s="148">
        <f>+'P. T. G. Central'!E42+'P. T. G. Subnacional'!E37+'C. S. Social'!E37</f>
        <v>42.817999999999998</v>
      </c>
      <c r="F41" s="148">
        <f>+'P. T. G. Central'!F42+'P. T. G. Subnacional'!F37+'C. S. Social'!F37</f>
        <v>42.497</v>
      </c>
      <c r="G41" s="148">
        <f>+'P. T. G. Central'!G42+'P. T. G. Subnacional'!G37+'C. S. Social'!G37</f>
        <v>43.133000000000003</v>
      </c>
      <c r="H41" s="148">
        <f>+'P. T. G. Central'!H42+'P. T. G. Subnacional'!H37+'C. S. Social'!H37</f>
        <v>42.350999999999999</v>
      </c>
      <c r="I41" s="148">
        <f>+'P. T. G. Central'!I42+'P. T. G. Subnacional'!I37+'C. S. Social'!I37</f>
        <v>42.530999999999999</v>
      </c>
      <c r="J41" s="148">
        <f>+'P. T. G. Central'!J42+'P. T. G. Subnacional'!J37+'C. S. Social'!J37</f>
        <v>43.164000000000001</v>
      </c>
      <c r="K41" s="148">
        <f>+'P. T. G. Central'!K42+'P. T. G. Subnacional'!K37+'C. S. Social'!K37</f>
        <v>44.005000000000003</v>
      </c>
      <c r="L41" s="148">
        <f>+'P. T. G. Central'!L42+'P. T. G. Subnacional'!L37+'C. S. Social'!L37</f>
        <v>44.736000000000004</v>
      </c>
      <c r="M41" s="148">
        <f>+'P. T. G. Central'!M42+'P. T. G. Subnacional'!M37+'C. S. Social'!M37</f>
        <v>44.448999999999998</v>
      </c>
      <c r="N41" s="148">
        <f>+'P. T. G. Central'!N42+'P. T. G. Subnacional'!N37+'C. S. Social'!N37</f>
        <v>43.74</v>
      </c>
      <c r="O41" s="148">
        <f>+'P. T. G. Central'!O42+'P. T. G. Subnacional'!O37+'C. S. Social'!O37</f>
        <v>42.899000000000001</v>
      </c>
      <c r="P41" s="148">
        <f>+'P. T. G. Central'!P42+'P. T. G. Subnacional'!P37+'C. S. Social'!P37</f>
        <v>43.382999999999996</v>
      </c>
      <c r="Q41" s="148">
        <f>+'P. T. G. Central'!Q42+'P. T. G. Subnacional'!Q37+'C. S. Social'!Q37</f>
        <v>43.531999999999996</v>
      </c>
      <c r="R41" s="148">
        <f>+'P. T. G. Central'!R42+'P. T. G. Subnacional'!R37+'C. S. Social'!R37</f>
        <v>42.504000000000005</v>
      </c>
    </row>
    <row r="42" spans="2:21" s="7" customFormat="1">
      <c r="B42" s="142" t="s">
        <v>23</v>
      </c>
      <c r="C42" s="148">
        <f>+'P. T. G. Central'!C43+'P. T. G. Subnacional'!C38+'C. S. Social'!C38</f>
        <v>46.221999999999994</v>
      </c>
      <c r="D42" s="148">
        <f>+'P. T. G. Central'!D43+'P. T. G. Subnacional'!D38+'C. S. Social'!D38</f>
        <v>47.81</v>
      </c>
      <c r="E42" s="148">
        <f>+'P. T. G. Central'!E43+'P. T. G. Subnacional'!E38+'C. S. Social'!E38</f>
        <v>46.272999999999996</v>
      </c>
      <c r="F42" s="148">
        <f>+'P. T. G. Central'!F43+'P. T. G. Subnacional'!F38+'C. S. Social'!F38</f>
        <v>46.215000000000003</v>
      </c>
      <c r="G42" s="148">
        <f>+'P. T. G. Central'!G43+'P. T. G. Subnacional'!G38+'C. S. Social'!G38</f>
        <v>44.552</v>
      </c>
      <c r="H42" s="148">
        <f>+'P. T. G. Central'!H43+'P. T. G. Subnacional'!H38+'C. S. Social'!H38</f>
        <v>44.789000000000001</v>
      </c>
      <c r="I42" s="148">
        <f>+'P. T. G. Central'!I43+'P. T. G. Subnacional'!I38+'C. S. Social'!I38</f>
        <v>44.574999999999996</v>
      </c>
      <c r="J42" s="148">
        <f>+'P. T. G. Central'!J43+'P. T. G. Subnacional'!J38+'C. S. Social'!J38</f>
        <v>44.619</v>
      </c>
      <c r="K42" s="148">
        <f>+'P. T. G. Central'!K43+'P. T. G. Subnacional'!K38+'C. S. Social'!K38</f>
        <v>45.353999999999999</v>
      </c>
      <c r="L42" s="148">
        <f>+'P. T. G. Central'!L43+'P. T. G. Subnacional'!L38+'C. S. Social'!L38</f>
        <v>45.738999999999997</v>
      </c>
      <c r="M42" s="148">
        <f>+'P. T. G. Central'!M43+'P. T. G. Subnacional'!M38+'C. S. Social'!M38</f>
        <v>48.378999999999998</v>
      </c>
      <c r="N42" s="148">
        <f>+'P. T. G. Central'!N43+'P. T. G. Subnacional'!N38+'C. S. Social'!N38</f>
        <v>45.895000000000003</v>
      </c>
      <c r="O42" s="148">
        <f>+'P. T. G. Central'!O43+'P. T. G. Subnacional'!O38+'C. S. Social'!O38</f>
        <v>45.345999999999997</v>
      </c>
      <c r="P42" s="148">
        <f>+'P. T. G. Central'!P43+'P. T. G. Subnacional'!P38+'C. S. Social'!P38</f>
        <v>45.703999999999994</v>
      </c>
      <c r="Q42" s="148">
        <f>+'P. T. G. Central'!Q43+'P. T. G. Subnacional'!Q38+'C. S. Social'!Q38</f>
        <v>44.211999999999996</v>
      </c>
      <c r="R42" s="148">
        <f>+'P. T. G. Central'!R43+'P. T. G. Subnacional'!R38+'C. S. Social'!R38</f>
        <v>46.202000000000005</v>
      </c>
    </row>
    <row r="43" spans="2:21" s="7" customFormat="1">
      <c r="B43" s="142" t="s">
        <v>24</v>
      </c>
      <c r="C43" s="148">
        <f>+'P. T. G. Central'!C44+'P. T. G. Subnacional'!C39+'C. S. Social'!C39</f>
        <v>38.414999999999999</v>
      </c>
      <c r="D43" s="148">
        <f>+'P. T. G. Central'!D44+'P. T. G. Subnacional'!D39+'C. S. Social'!D39</f>
        <v>39.054000000000002</v>
      </c>
      <c r="E43" s="148">
        <f>+'P. T. G. Central'!E44+'P. T. G. Subnacional'!E39+'C. S. Social'!E39</f>
        <v>38.579000000000001</v>
      </c>
      <c r="F43" s="148">
        <f>+'P. T. G. Central'!F44+'P. T. G. Subnacional'!F39+'C. S. Social'!F39</f>
        <v>37.826999999999998</v>
      </c>
      <c r="G43" s="148">
        <f>+'P. T. G. Central'!G44+'P. T. G. Subnacional'!G39+'C. S. Social'!G39</f>
        <v>37.137999999999998</v>
      </c>
      <c r="H43" s="148">
        <f>+'P. T. G. Central'!H44+'P. T. G. Subnacional'!H39+'C. S. Social'!H39</f>
        <v>36.976999999999997</v>
      </c>
      <c r="I43" s="148">
        <f>+'P. T. G. Central'!I44+'P. T. G. Subnacional'!I39+'C. S. Social'!I39</f>
        <v>37.664999999999999</v>
      </c>
      <c r="J43" s="148">
        <f>+'P. T. G. Central'!J44+'P. T. G. Subnacional'!J39+'C. S. Social'!J39</f>
        <v>37.197000000000003</v>
      </c>
      <c r="K43" s="148">
        <f>+'P. T. G. Central'!K44+'P. T. G. Subnacional'!K39+'C. S. Social'!K39</f>
        <v>37.527000000000001</v>
      </c>
      <c r="L43" s="148">
        <f>+'P. T. G. Central'!L44+'P. T. G. Subnacional'!L39+'C. S. Social'!L39</f>
        <v>37.097000000000001</v>
      </c>
      <c r="M43" s="148">
        <f>+'P. T. G. Central'!M44+'P. T. G. Subnacional'!M39+'C. S. Social'!M39</f>
        <v>37.033999999999999</v>
      </c>
      <c r="N43" s="148">
        <f>+'P. T. G. Central'!N44+'P. T. G. Subnacional'!N39+'C. S. Social'!N39</f>
        <v>37.134999999999998</v>
      </c>
      <c r="O43" s="148">
        <f>+'P. T. G. Central'!O44+'P. T. G. Subnacional'!O39+'C. S. Social'!O39</f>
        <v>37.277999999999999</v>
      </c>
      <c r="P43" s="148">
        <f>+'P. T. G. Central'!P44+'P. T. G. Subnacional'!P39+'C. S. Social'!P39</f>
        <v>36.984000000000002</v>
      </c>
      <c r="Q43" s="148">
        <f>+'P. T. G. Central'!Q44+'P. T. G. Subnacional'!Q39+'C. S. Social'!Q39</f>
        <v>37.262999999999998</v>
      </c>
      <c r="R43" s="148">
        <f>+'P. T. G. Central'!R44+'P. T. G. Subnacional'!R39+'C. S. Social'!R39</f>
        <v>37.503999999999998</v>
      </c>
      <c r="U43" s="21"/>
    </row>
    <row r="44" spans="2:21" s="7" customFormat="1">
      <c r="B44" s="142" t="s">
        <v>25</v>
      </c>
      <c r="C44" s="148">
        <f>+'P. T. G. Central'!C45+'P. T. G. Subnacional'!C40+'C. S. Social'!C40</f>
        <v>33.893000000000001</v>
      </c>
      <c r="D44" s="148">
        <f>+'P. T. G. Central'!D45+'P. T. G. Subnacional'!D40+'C. S. Social'!D40</f>
        <v>35.082999999999998</v>
      </c>
      <c r="E44" s="148">
        <f>+'P. T. G. Central'!E45+'P. T. G. Subnacional'!E40+'C. S. Social'!E40</f>
        <v>35.838999999999999</v>
      </c>
      <c r="F44" s="148">
        <f>+'P. T. G. Central'!F45+'P. T. G. Subnacional'!F40+'C. S. Social'!F40</f>
        <v>36.253</v>
      </c>
      <c r="G44" s="148">
        <f>+'P. T. G. Central'!G45+'P. T. G. Subnacional'!G40+'C. S. Social'!G40</f>
        <v>31.959</v>
      </c>
      <c r="H44" s="148">
        <f>+'P. T. G. Central'!H45+'P. T. G. Subnacional'!H40+'C. S. Social'!H40</f>
        <v>29.553999999999998</v>
      </c>
      <c r="I44" s="148">
        <f>+'P. T. G. Central'!I45+'P. T. G. Subnacional'!I40+'C. S. Social'!I40</f>
        <v>31.137999999999998</v>
      </c>
      <c r="J44" s="148">
        <f>+'P. T. G. Central'!J45+'P. T. G. Subnacional'!J40+'C. S. Social'!J40</f>
        <v>31.042999999999999</v>
      </c>
      <c r="K44" s="148">
        <f>+'P. T. G. Central'!K45+'P. T. G. Subnacional'!K40+'C. S. Social'!K40</f>
        <v>32.227999999999994</v>
      </c>
      <c r="L44" s="148">
        <f>+'P. T. G. Central'!L45+'P. T. G. Subnacional'!L40+'C. S. Social'!L40</f>
        <v>32.987000000000002</v>
      </c>
      <c r="M44" s="148">
        <f>+'P. T. G. Central'!M45+'P. T. G. Subnacional'!M40+'C. S. Social'!M40</f>
        <v>33.736000000000004</v>
      </c>
      <c r="N44" s="148">
        <f>+'P. T. G. Central'!N45+'P. T. G. Subnacional'!N40+'C. S. Social'!N40</f>
        <v>33.61</v>
      </c>
      <c r="O44" s="148">
        <f>+'P. T. G. Central'!O45+'P. T. G. Subnacional'!O40+'C. S. Social'!O40</f>
        <v>33.363999999999997</v>
      </c>
      <c r="P44" s="148">
        <f>+'P. T. G. Central'!P45+'P. T. G. Subnacional'!P40+'C. S. Social'!P40</f>
        <v>33.644999999999996</v>
      </c>
      <c r="Q44" s="148">
        <f>+'P. T. G. Central'!Q45+'P. T. G. Subnacional'!Q40+'C. S. Social'!Q40</f>
        <v>34.381</v>
      </c>
      <c r="R44" s="148">
        <f>+'P. T. G. Central'!R45+'P. T. G. Subnacional'!R40+'C. S. Social'!R40</f>
        <v>34.435000000000002</v>
      </c>
    </row>
    <row r="45" spans="2:21" s="7" customFormat="1">
      <c r="B45" s="142" t="s">
        <v>26</v>
      </c>
      <c r="C45" s="148">
        <f>+'P. T. G. Central'!C46+'P. T. G. Subnacional'!C41+'C. S. Social'!C41</f>
        <v>30.856999999999999</v>
      </c>
      <c r="D45" s="148">
        <f>+'P. T. G. Central'!D46+'P. T. G. Subnacional'!D41+'C. S. Social'!D41</f>
        <v>29.578000000000003</v>
      </c>
      <c r="E45" s="148">
        <f>+'P. T. G. Central'!E46+'P. T. G. Subnacional'!E41+'C. S. Social'!E41</f>
        <v>30.265999999999998</v>
      </c>
      <c r="F45" s="148">
        <f>+'P. T. G. Central'!F46+'P. T. G. Subnacional'!F41+'C. S. Social'!F41</f>
        <v>30.774000000000001</v>
      </c>
      <c r="G45" s="148">
        <f>+'P. T. G. Central'!G46+'P. T. G. Subnacional'!G41+'C. S. Social'!G41</f>
        <v>31.005000000000003</v>
      </c>
      <c r="H45" s="148">
        <f>+'P. T. G. Central'!H46+'P. T. G. Subnacional'!H41+'C. S. Social'!H41</f>
        <v>34.616999999999997</v>
      </c>
      <c r="I45" s="148">
        <f>+'P. T. G. Central'!I46+'P. T. G. Subnacional'!I41+'C. S. Social'!I41</f>
        <v>32.768000000000001</v>
      </c>
      <c r="J45" s="148">
        <f>+'P. T. G. Central'!J46+'P. T. G. Subnacional'!J41+'C. S. Social'!J41</f>
        <v>31.040999999999997</v>
      </c>
      <c r="K45" s="148">
        <f>+'P. T. G. Central'!K46+'P. T. G. Subnacional'!K41+'C. S. Social'!K41</f>
        <v>31.301000000000002</v>
      </c>
      <c r="L45" s="148">
        <f>+'P. T. G. Central'!L46+'P. T. G. Subnacional'!L41+'C. S. Social'!L41</f>
        <v>31.311000000000003</v>
      </c>
      <c r="M45" s="148">
        <f>+'P. T. G. Central'!M46+'P. T. G. Subnacional'!M41+'C. S. Social'!M41</f>
        <v>31.774999999999999</v>
      </c>
      <c r="N45" s="148">
        <f>+'P. T. G. Central'!N46+'P. T. G. Subnacional'!N41+'C. S. Social'!N41</f>
        <v>32.914999999999999</v>
      </c>
      <c r="O45" s="148">
        <f>+'P. T. G. Central'!O46+'P. T. G. Subnacional'!O41+'C. S. Social'!O41</f>
        <v>33.058</v>
      </c>
      <c r="P45" s="148">
        <f>+'P. T. G. Central'!P46+'P. T. G. Subnacional'!P41+'C. S. Social'!P41</f>
        <v>32.335999999999999</v>
      </c>
      <c r="Q45" s="148">
        <f>+'P. T. G. Central'!Q46+'P. T. G. Subnacional'!Q41+'C. S. Social'!Q41</f>
        <v>32.71</v>
      </c>
      <c r="R45" s="148">
        <f>+'P. T. G. Central'!R46+'P. T. G. Subnacional'!R41+'C. S. Social'!R41</f>
        <v>32.864000000000004</v>
      </c>
    </row>
    <row r="46" spans="2:21" s="7" customFormat="1">
      <c r="B46" s="142" t="s">
        <v>27</v>
      </c>
      <c r="C46" s="148">
        <f>+'P. T. G. Central'!C47+'P. T. G. Subnacional'!C42+'C. S. Social'!C42</f>
        <v>41.665999999999997</v>
      </c>
      <c r="D46" s="148">
        <f>+'P. T. G. Central'!D47+'P. T. G. Subnacional'!D42+'C. S. Social'!D42</f>
        <v>41.943999999999996</v>
      </c>
      <c r="E46" s="148">
        <f>+'P. T. G. Central'!E47+'P. T. G. Subnacional'!E42+'C. S. Social'!E42</f>
        <v>41.981999999999999</v>
      </c>
      <c r="F46" s="148">
        <f>+'P. T. G. Central'!F47+'P. T. G. Subnacional'!F42+'C. S. Social'!F42</f>
        <v>41.292999999999999</v>
      </c>
      <c r="G46" s="148">
        <f>+'P. T. G. Central'!G47+'P. T. G. Subnacional'!G42+'C. S. Social'!G42</f>
        <v>40.982999999999997</v>
      </c>
      <c r="H46" s="148">
        <f>+'P. T. G. Central'!H47+'P. T. G. Subnacional'!H42+'C. S. Social'!H42</f>
        <v>40.689</v>
      </c>
      <c r="I46" s="148">
        <f>+'P. T. G. Central'!I47+'P. T. G. Subnacional'!I42+'C. S. Social'!I42</f>
        <v>40.481999999999999</v>
      </c>
      <c r="J46" s="148">
        <f>+'P. T. G. Central'!J47+'P. T. G. Subnacional'!J42+'C. S. Social'!J42</f>
        <v>41.697000000000003</v>
      </c>
      <c r="K46" s="148">
        <f>+'P. T. G. Central'!K47+'P. T. G. Subnacional'!K42+'C. S. Social'!K42</f>
        <v>42.323</v>
      </c>
      <c r="L46" s="148">
        <f>+'P. T. G. Central'!L47+'P. T. G. Subnacional'!L42+'C. S. Social'!L42</f>
        <v>43.323999999999998</v>
      </c>
      <c r="M46" s="148">
        <f>+'P. T. G. Central'!M47+'P. T. G. Subnacional'!M42+'C. S. Social'!M42</f>
        <v>43.430999999999997</v>
      </c>
      <c r="N46" s="148">
        <f>+'P. T. G. Central'!N47+'P. T. G. Subnacional'!N42+'C. S. Social'!N42</f>
        <v>43.409000000000006</v>
      </c>
      <c r="O46" s="148">
        <f>+'P. T. G. Central'!O47+'P. T. G. Subnacional'!O42+'C. S. Social'!O42</f>
        <v>43.6</v>
      </c>
      <c r="P46" s="148">
        <f>+'P. T. G. Central'!P47+'P. T. G. Subnacional'!P42+'C. S. Social'!P42</f>
        <v>42.795000000000002</v>
      </c>
      <c r="Q46" s="148">
        <f>+'P. T. G. Central'!Q47+'P. T. G. Subnacional'!Q42+'C. S. Social'!Q42</f>
        <v>42.281000000000006</v>
      </c>
      <c r="R46" s="148">
        <f>+'P. T. G. Central'!R47+'P. T. G. Subnacional'!R42+'C. S. Social'!R42</f>
        <v>42.021000000000001</v>
      </c>
    </row>
    <row r="47" spans="2:21" s="7" customFormat="1">
      <c r="B47" s="142" t="s">
        <v>28</v>
      </c>
      <c r="C47" s="148">
        <f>+'P. T. G. Central'!C48+'P. T. G. Subnacional'!C43+'C. S. Social'!C43</f>
        <v>42.319000000000003</v>
      </c>
      <c r="D47" s="148">
        <f>+'P. T. G. Central'!D48+'P. T. G. Subnacional'!D43+'C. S. Social'!D43</f>
        <v>42.798000000000002</v>
      </c>
      <c r="E47" s="148">
        <f>+'P. T. G. Central'!E48+'P. T. G. Subnacional'!E43+'C. S. Social'!E43</f>
        <v>43.177</v>
      </c>
      <c r="F47" s="148">
        <f>+'P. T. G. Central'!F48+'P. T. G. Subnacional'!F43+'C. S. Social'!F43</f>
        <v>42.451999999999998</v>
      </c>
      <c r="G47" s="148">
        <f>+'P. T. G. Central'!G48+'P. T. G. Subnacional'!G43+'C. S. Social'!G43</f>
        <v>42.228000000000002</v>
      </c>
      <c r="H47" s="148">
        <f>+'P. T. G. Central'!H48+'P. T. G. Subnacional'!H43+'C. S. Social'!H43</f>
        <v>41.44</v>
      </c>
      <c r="I47" s="148">
        <f>+'P. T. G. Central'!I48+'P. T. G. Subnacional'!I43+'C. S. Social'!I43</f>
        <v>42.046000000000006</v>
      </c>
      <c r="J47" s="148">
        <f>+'P. T. G. Central'!J48+'P. T. G. Subnacional'!J43+'C. S. Social'!J43</f>
        <v>43.231999999999999</v>
      </c>
      <c r="K47" s="148">
        <f>+'P. T. G. Central'!K48+'P. T. G. Subnacional'!K43+'C. S. Social'!K43</f>
        <v>44.258000000000003</v>
      </c>
      <c r="L47" s="148">
        <f>+'P. T. G. Central'!L48+'P. T. G. Subnacional'!L43+'C. S. Social'!L43</f>
        <v>45.269000000000005</v>
      </c>
      <c r="M47" s="148">
        <f>+'P. T. G. Central'!M48+'P. T. G. Subnacional'!M43+'C. S. Social'!M43</f>
        <v>45.353000000000002</v>
      </c>
      <c r="N47" s="148">
        <f>+'P. T. G. Central'!N48+'P. T. G. Subnacional'!N43+'C. S. Social'!N43</f>
        <v>45.141000000000005</v>
      </c>
      <c r="O47" s="148">
        <f>+'P. T. G. Central'!O48+'P. T. G. Subnacional'!O43+'C. S. Social'!O43</f>
        <v>45.212000000000003</v>
      </c>
      <c r="P47" s="148">
        <f>+'P. T. G. Central'!P48+'P. T. G. Subnacional'!P43+'C. S. Social'!P43</f>
        <v>45.891999999999996</v>
      </c>
      <c r="Q47" s="148">
        <f>+'P. T. G. Central'!Q48+'P. T. G. Subnacional'!Q43+'C. S. Social'!Q43</f>
        <v>45.731999999999999</v>
      </c>
      <c r="R47" s="148">
        <f>+'P. T. G. Central'!R48+'P. T. G. Subnacional'!R43+'C. S. Social'!R43</f>
        <v>45.209000000000003</v>
      </c>
    </row>
    <row r="48" spans="2:21" s="7" customFormat="1">
      <c r="B48" s="142" t="s">
        <v>29</v>
      </c>
      <c r="C48" s="148">
        <f>+'P. T. G. Central'!C49+'P. T. G. Subnacional'!C44+'C. S. Social'!C44</f>
        <v>30.331000000000003</v>
      </c>
      <c r="D48" s="148">
        <f>+'P. T. G. Central'!D49+'P. T. G. Subnacional'!D44+'C. S. Social'!D44</f>
        <v>31.74</v>
      </c>
      <c r="E48" s="148">
        <f>+'P. T. G. Central'!E49+'P. T. G. Subnacional'!E44+'C. S. Social'!E44</f>
        <v>30.923999999999999</v>
      </c>
      <c r="F48" s="148">
        <f>+'P. T. G. Central'!F49+'P. T. G. Subnacional'!F44+'C. S. Social'!F44</f>
        <v>31.664000000000001</v>
      </c>
      <c r="G48" s="148">
        <f>+'P. T. G. Central'!G49+'P. T. G. Subnacional'!G44+'C. S. Social'!G44</f>
        <v>31.676000000000002</v>
      </c>
      <c r="H48" s="148">
        <f>+'P. T. G. Central'!H49+'P. T. G. Subnacional'!H44+'C. S. Social'!H44</f>
        <v>30.643999999999998</v>
      </c>
      <c r="I48" s="148">
        <f>+'P. T. G. Central'!I49+'P. T. G. Subnacional'!I44+'C. S. Social'!I44</f>
        <v>31.913</v>
      </c>
      <c r="J48" s="148">
        <f>+'P. T. G. Central'!J49+'P. T. G. Subnacional'!J44+'C. S. Social'!J44</f>
        <v>33.551000000000002</v>
      </c>
      <c r="K48" s="148">
        <f>+'P. T. G. Central'!K49+'P. T. G. Subnacional'!K44+'C. S. Social'!K44</f>
        <v>35.722999999999999</v>
      </c>
      <c r="L48" s="148">
        <f>+'P. T. G. Central'!L49+'P. T. G. Subnacional'!L44+'C. S. Social'!L44</f>
        <v>35.653000000000006</v>
      </c>
      <c r="M48" s="148">
        <f>+'P. T. G. Central'!M49+'P. T. G. Subnacional'!M44+'C. S. Social'!M44</f>
        <v>35.911000000000001</v>
      </c>
      <c r="N48" s="148">
        <f>+'P. T. G. Central'!N49+'P. T. G. Subnacional'!N44+'C. S. Social'!N44</f>
        <v>36.290999999999997</v>
      </c>
      <c r="O48" s="148">
        <f>+'P. T. G. Central'!O49+'P. T. G. Subnacional'!O44+'C. S. Social'!O44</f>
        <v>38.192999999999998</v>
      </c>
      <c r="P48" s="148">
        <f>+'P. T. G. Central'!P49+'P. T. G. Subnacional'!P44+'C. S. Social'!P44</f>
        <v>38.423999999999999</v>
      </c>
      <c r="Q48" s="148">
        <f>+'P. T. G. Central'!Q49+'P. T. G. Subnacional'!Q44+'C. S. Social'!Q44</f>
        <v>38.743000000000002</v>
      </c>
      <c r="R48" s="148">
        <f>+'P. T. G. Central'!R49+'P. T. G. Subnacional'!R44+'C. S. Social'!R44</f>
        <v>38.503</v>
      </c>
    </row>
    <row r="49" spans="2:18" s="7" customFormat="1">
      <c r="B49" s="142" t="s">
        <v>30</v>
      </c>
      <c r="C49" s="148">
        <f>+'P. T. G. Central'!C50+'P. T. G. Subnacional'!C45+'C. S. Social'!C45</f>
        <v>36.993000000000002</v>
      </c>
      <c r="D49" s="148">
        <f>+'P. T. G. Central'!D50+'P. T. G. Subnacional'!D45+'C. S. Social'!D45</f>
        <v>36.429000000000002</v>
      </c>
      <c r="E49" s="148">
        <f>+'P. T. G. Central'!E50+'P. T. G. Subnacional'!E45+'C. S. Social'!E45</f>
        <v>36.332000000000001</v>
      </c>
      <c r="F49" s="148">
        <f>+'P. T. G. Central'!F50+'P. T. G. Subnacional'!F45+'C. S. Social'!F45</f>
        <v>39.186</v>
      </c>
      <c r="G49" s="148">
        <f>+'P. T. G. Central'!G50+'P. T. G. Subnacional'!G45+'C. S. Social'!G45</f>
        <v>39.256</v>
      </c>
      <c r="H49" s="148">
        <f>+'P. T. G. Central'!H50+'P. T. G. Subnacional'!H45+'C. S. Social'!H45</f>
        <v>38.774999999999999</v>
      </c>
      <c r="I49" s="148">
        <f>+'P. T. G. Central'!I50+'P. T. G. Subnacional'!I45+'C. S. Social'!I45</f>
        <v>37.099999999999994</v>
      </c>
      <c r="J49" s="148">
        <f>+'P. T. G. Central'!J50+'P. T. G. Subnacional'!J45+'C. S. Social'!J45</f>
        <v>36.542000000000002</v>
      </c>
      <c r="K49" s="148">
        <f>+'P. T. G. Central'!K50+'P. T. G. Subnacional'!K45+'C. S. Social'!K45</f>
        <v>39.067</v>
      </c>
      <c r="L49" s="148">
        <f>+'P. T. G. Central'!L50+'P. T. G. Subnacional'!L45+'C. S. Social'!L45</f>
        <v>38.496000000000002</v>
      </c>
      <c r="M49" s="148">
        <f>+'P. T. G. Central'!M50+'P. T. G. Subnacional'!M45+'C. S. Social'!M45</f>
        <v>38.451000000000001</v>
      </c>
      <c r="N49" s="148">
        <f>+'P. T. G. Central'!N50+'P. T. G. Subnacional'!N45+'C. S. Social'!N45</f>
        <v>38.786999999999999</v>
      </c>
      <c r="O49" s="148">
        <f>+'P. T. G. Central'!O50+'P. T. G. Subnacional'!O45+'C. S. Social'!O45</f>
        <v>39.295000000000002</v>
      </c>
      <c r="P49" s="148">
        <f>+'P. T. G. Central'!P50+'P. T. G. Subnacional'!P45+'C. S. Social'!P45</f>
        <v>38.162999999999997</v>
      </c>
      <c r="Q49" s="148">
        <f>+'P. T. G. Central'!Q50+'P. T. G. Subnacional'!Q45+'C. S. Social'!Q45</f>
        <v>37.301000000000002</v>
      </c>
      <c r="R49" s="148">
        <f>+'P. T. G. Central'!R50+'P. T. G. Subnacional'!R45+'C. S. Social'!R45</f>
        <v>35.634</v>
      </c>
    </row>
    <row r="50" spans="2:18" s="7" customFormat="1">
      <c r="B50" s="142" t="s">
        <v>31</v>
      </c>
      <c r="C50" s="148">
        <f>+'P. T. G. Central'!C51+'P. T. G. Subnacional'!C46+'C. S. Social'!C46</f>
        <v>36.301000000000002</v>
      </c>
      <c r="D50" s="148">
        <f>+'P. T. G. Central'!D51+'P. T. G. Subnacional'!D46+'C. S. Social'!D46</f>
        <v>39.411999999999999</v>
      </c>
      <c r="E50" s="148">
        <f>+'P. T. G. Central'!E51+'P. T. G. Subnacional'!E46+'C. S. Social'!E46</f>
        <v>40.125</v>
      </c>
      <c r="F50" s="148">
        <f>+'P. T. G. Central'!F51+'P. T. G. Subnacional'!F46+'C. S. Social'!F46</f>
        <v>38.585000000000001</v>
      </c>
      <c r="G50" s="148">
        <f>+'P. T. G. Central'!G51+'P. T. G. Subnacional'!G46+'C. S. Social'!G46</f>
        <v>34.518999999999998</v>
      </c>
      <c r="H50" s="148">
        <f>+'P. T. G. Central'!H51+'P. T. G. Subnacional'!H46+'C. S. Social'!H46</f>
        <v>31.179000000000002</v>
      </c>
      <c r="I50" s="148">
        <f>+'P. T. G. Central'!I51+'P. T. G. Subnacional'!I46+'C. S. Social'!I46</f>
        <v>32.298999999999999</v>
      </c>
      <c r="J50" s="148">
        <f>+'P. T. G. Central'!J51+'P. T. G. Subnacional'!J46+'C. S. Social'!J46</f>
        <v>33.335000000000001</v>
      </c>
      <c r="K50" s="148">
        <f>+'P. T. G. Central'!K51+'P. T. G. Subnacional'!K46+'C. S. Social'!K46</f>
        <v>34.013999999999996</v>
      </c>
      <c r="L50" s="148">
        <f>+'P. T. G. Central'!L51+'P. T. G. Subnacional'!L46+'C. S. Social'!L46</f>
        <v>34.515999999999998</v>
      </c>
      <c r="M50" s="148">
        <f>+'P. T. G. Central'!M51+'P. T. G. Subnacional'!M46+'C. S. Social'!M46</f>
        <v>37.339999999999996</v>
      </c>
      <c r="N50" s="148">
        <f>+'P. T. G. Central'!N51+'P. T. G. Subnacional'!N46+'C. S. Social'!N46</f>
        <v>35.396999999999998</v>
      </c>
      <c r="O50" s="148">
        <f>+'P. T. G. Central'!O51+'P. T. G. Subnacional'!O46+'C. S. Social'!O46</f>
        <v>50.808999999999997</v>
      </c>
      <c r="P50" s="148">
        <f>+'P. T. G. Central'!P51+'P. T. G. Subnacional'!P46+'C. S. Social'!P46</f>
        <v>37.564</v>
      </c>
      <c r="Q50" s="148">
        <f>+'P. T. G. Central'!Q51+'P. T. G. Subnacional'!Q46+'C. S. Social'!Q46</f>
        <v>37.225999999999999</v>
      </c>
      <c r="R50" s="148">
        <f>+'P. T. G. Central'!R51+'P. T. G. Subnacional'!R46+'C. S. Social'!R46</f>
        <v>36.075000000000003</v>
      </c>
    </row>
    <row r="51" spans="2:18" s="7" customFormat="1">
      <c r="B51" s="142" t="s">
        <v>32</v>
      </c>
      <c r="C51" s="148">
        <f>+'P. T. G. Central'!C52+'P. T. G. Subnacional'!C47+'C. S. Social'!C47</f>
        <v>29.486000000000001</v>
      </c>
      <c r="D51" s="148">
        <f>+'P. T. G. Central'!D52+'P. T. G. Subnacional'!D47+'C. S. Social'!D47</f>
        <v>29.931000000000001</v>
      </c>
      <c r="E51" s="148">
        <f>+'P. T. G. Central'!E52+'P. T. G. Subnacional'!E47+'C. S. Social'!E47</f>
        <v>31.274000000000001</v>
      </c>
      <c r="F51" s="148">
        <f>+'P. T. G. Central'!F52+'P. T. G. Subnacional'!F47+'C. S. Social'!F47</f>
        <v>30.688000000000002</v>
      </c>
      <c r="G51" s="148">
        <f>+'P. T. G. Central'!G52+'P. T. G. Subnacional'!G47+'C. S. Social'!G47</f>
        <v>28.886999999999997</v>
      </c>
      <c r="H51" s="148">
        <f>+'P. T. G. Central'!H52+'P. T. G. Subnacional'!H47+'C. S. Social'!H47</f>
        <v>27.847999999999999</v>
      </c>
      <c r="I51" s="148">
        <f>+'P. T. G. Central'!I52+'P. T. G. Subnacional'!I47+'C. S. Social'!I47</f>
        <v>27.526</v>
      </c>
      <c r="J51" s="148">
        <f>+'P. T. G. Central'!J52+'P. T. G. Subnacional'!J47+'C. S. Social'!J47</f>
        <v>28.238999999999997</v>
      </c>
      <c r="K51" s="148">
        <f>+'P. T. G. Central'!K52+'P. T. G. Subnacional'!K47+'C. S. Social'!K47</f>
        <v>28.494999999999997</v>
      </c>
      <c r="L51" s="148">
        <f>+'P. T. G. Central'!L52+'P. T. G. Subnacional'!L47+'C. S. Social'!L47</f>
        <v>28.776</v>
      </c>
      <c r="M51" s="148">
        <f>+'P. T. G. Central'!M52+'P. T. G. Subnacional'!M47+'C. S. Social'!M47</f>
        <v>28.861000000000001</v>
      </c>
      <c r="N51" s="148">
        <f>+'P. T. G. Central'!N52+'P. T. G. Subnacional'!N47+'C. S. Social'!N47</f>
        <v>23.246000000000002</v>
      </c>
      <c r="O51" s="148">
        <f>+'P. T. G. Central'!O52+'P. T. G. Subnacional'!O47+'C. S. Social'!O47</f>
        <v>23.431000000000001</v>
      </c>
      <c r="P51" s="148">
        <f>+'P. T. G. Central'!P52+'P. T. G. Subnacional'!P47+'C. S. Social'!P47</f>
        <v>22.616</v>
      </c>
      <c r="Q51" s="148">
        <f>+'P. T. G. Central'!Q52+'P. T. G. Subnacional'!Q47+'C. S. Social'!Q47</f>
        <v>22.539000000000001</v>
      </c>
      <c r="R51" s="148">
        <f>+'P. T. G. Central'!R52+'P. T. G. Subnacional'!R47+'C. S. Social'!R47</f>
        <v>22.524000000000001</v>
      </c>
    </row>
    <row r="52" spans="2:18" s="7" customFormat="1">
      <c r="B52" s="142" t="s">
        <v>33</v>
      </c>
      <c r="C52" s="148">
        <f>+'P. T. G. Central'!C53+'P. T. G. Subnacional'!C48+'C. S. Social'!C48</f>
        <v>39.114000000000004</v>
      </c>
      <c r="D52" s="148">
        <f>+'P. T. G. Central'!D53+'P. T. G. Subnacional'!D48+'C. S. Social'!D48</f>
        <v>38.926000000000002</v>
      </c>
      <c r="E52" s="148">
        <f>+'P. T. G. Central'!E53+'P. T. G. Subnacional'!E48+'C. S. Social'!E48</f>
        <v>40.328000000000003</v>
      </c>
      <c r="F52" s="148">
        <f>+'P. T. G. Central'!F53+'P. T. G. Subnacional'!F48+'C. S. Social'!F48</f>
        <v>41.423999999999999</v>
      </c>
      <c r="G52" s="148">
        <f>+'P. T. G. Central'!G53+'P. T. G. Subnacional'!G48+'C. S. Social'!G48</f>
        <v>41.460999999999999</v>
      </c>
      <c r="H52" s="148">
        <f>+'P. T. G. Central'!H53+'P. T. G. Subnacional'!H48+'C. S. Social'!H48</f>
        <v>41.841999999999999</v>
      </c>
      <c r="I52" s="148">
        <f>+'P. T. G. Central'!I53+'P. T. G. Subnacional'!I48+'C. S. Social'!I48</f>
        <v>41.563000000000002</v>
      </c>
      <c r="J52" s="148">
        <f>+'P. T. G. Central'!J53+'P. T. G. Subnacional'!J48+'C. S. Social'!J48</f>
        <v>41.497</v>
      </c>
      <c r="K52" s="148">
        <f>+'P. T. G. Central'!K53+'P. T. G. Subnacional'!K48+'C. S. Social'!K48</f>
        <v>43.489000000000004</v>
      </c>
      <c r="L52" s="148">
        <f>+'P. T. G. Central'!L53+'P. T. G. Subnacional'!L48+'C. S. Social'!L48</f>
        <v>43.710999999999999</v>
      </c>
      <c r="M52" s="148">
        <f>+'P. T. G. Central'!M53+'P. T. G. Subnacional'!M48+'C. S. Social'!M48</f>
        <v>43.201000000000001</v>
      </c>
      <c r="N52" s="148">
        <f>+'P. T. G. Central'!N53+'P. T. G. Subnacional'!N48+'C. S. Social'!N48</f>
        <v>42.68</v>
      </c>
      <c r="O52" s="148">
        <f>+'P. T. G. Central'!O53+'P. T. G. Subnacional'!O48+'C. S. Social'!O48</f>
        <v>42.064</v>
      </c>
      <c r="P52" s="148">
        <f>+'P. T. G. Central'!P53+'P. T. G. Subnacional'!P48+'C. S. Social'!P48</f>
        <v>41.648000000000003</v>
      </c>
      <c r="Q52" s="148">
        <f>+'P. T. G. Central'!Q53+'P. T. G. Subnacional'!Q48+'C. S. Social'!Q48</f>
        <v>41.677</v>
      </c>
      <c r="R52" s="148">
        <f>+'P. T. G. Central'!R53+'P. T. G. Subnacional'!R48+'C. S. Social'!R48</f>
        <v>42.269000000000005</v>
      </c>
    </row>
    <row r="53" spans="2:18" s="7" customFormat="1">
      <c r="B53" s="142" t="s">
        <v>34</v>
      </c>
      <c r="C53" s="148">
        <f>+'P. T. G. Central'!C54+'P. T. G. Subnacional'!C49+'C. S. Social'!C49</f>
        <v>36.495999999999995</v>
      </c>
      <c r="D53" s="148">
        <f>+'P. T. G. Central'!D54+'P. T. G. Subnacional'!D49+'C. S. Social'!D49</f>
        <v>37.673999999999999</v>
      </c>
      <c r="E53" s="148">
        <f>+'P. T. G. Central'!E54+'P. T. G. Subnacional'!E49+'C. S. Social'!E49</f>
        <v>35.610999999999997</v>
      </c>
      <c r="F53" s="148">
        <f>+'P. T. G. Central'!F54+'P. T. G. Subnacional'!F49+'C. S. Social'!F49</f>
        <v>36.126000000000005</v>
      </c>
      <c r="G53" s="148">
        <f>+'P. T. G. Central'!G54+'P. T. G. Subnacional'!G49+'C. S. Social'!G49</f>
        <v>36.698</v>
      </c>
      <c r="H53" s="148">
        <f>+'P. T. G. Central'!H54+'P. T. G. Subnacional'!H49+'C. S. Social'!H49</f>
        <v>38.253</v>
      </c>
      <c r="I53" s="148">
        <f>+'P. T. G. Central'!I54+'P. T. G. Subnacional'!I49+'C. S. Social'!I49</f>
        <v>37.46</v>
      </c>
      <c r="J53" s="148">
        <f>+'P. T. G. Central'!J54+'P. T. G. Subnacional'!J49+'C. S. Social'!J49</f>
        <v>37.019000000000005</v>
      </c>
      <c r="K53" s="148">
        <f>+'P. T. G. Central'!K54+'P. T. G. Subnacional'!K49+'C. S. Social'!K49</f>
        <v>38.313000000000002</v>
      </c>
      <c r="L53" s="148">
        <f>+'P. T. G. Central'!L54+'P. T. G. Subnacional'!L49+'C. S. Social'!L49</f>
        <v>38.122</v>
      </c>
      <c r="M53" s="148">
        <f>+'P. T. G. Central'!M54+'P. T. G. Subnacional'!M49+'C. S. Social'!M49</f>
        <v>37.411999999999999</v>
      </c>
      <c r="N53" s="148">
        <f>+'P. T. G. Central'!N54+'P. T. G. Subnacional'!N49+'C. S. Social'!N49</f>
        <v>36.884</v>
      </c>
      <c r="O53" s="148">
        <f>+'P. T. G. Central'!O54+'P. T. G. Subnacional'!O49+'C. S. Social'!O49</f>
        <v>36.640999999999998</v>
      </c>
      <c r="P53" s="148">
        <f>+'P. T. G. Central'!P54+'P. T. G. Subnacional'!P49+'C. S. Social'!P49</f>
        <v>37.388000000000005</v>
      </c>
      <c r="Q53" s="148">
        <f>+'P. T. G. Central'!Q54+'P. T. G. Subnacional'!Q49+'C. S. Social'!Q49</f>
        <v>39.486999999999995</v>
      </c>
      <c r="R53" s="148">
        <f>+'P. T. G. Central'!R54+'P. T. G. Subnacional'!R49+'C. S. Social'!R49</f>
        <v>38.963000000000001</v>
      </c>
    </row>
    <row r="54" spans="2:18" s="7" customFormat="1">
      <c r="B54" s="142" t="s">
        <v>35</v>
      </c>
      <c r="C54" s="148">
        <f>+'P. T. G. Central'!C55+'P. T. G. Subnacional'!C50+'C. S. Social'!C50</f>
        <v>34.203000000000003</v>
      </c>
      <c r="D54" s="148">
        <f>+'P. T. G. Central'!D55+'P. T. G. Subnacional'!D50+'C. S. Social'!D50</f>
        <v>36.064999999999998</v>
      </c>
      <c r="E54" s="148">
        <f>+'P. T. G. Central'!E55+'P. T. G. Subnacional'!E50+'C. S. Social'!E50</f>
        <v>35.274000000000001</v>
      </c>
      <c r="F54" s="148">
        <f>+'P. T. G. Central'!F55+'P. T. G. Subnacional'!F50+'C. S. Social'!F50</f>
        <v>33.877000000000002</v>
      </c>
      <c r="G54" s="148">
        <f>+'P. T. G. Central'!G55+'P. T. G. Subnacional'!G50+'C. S. Social'!G50</f>
        <v>32.892000000000003</v>
      </c>
      <c r="H54" s="148">
        <f>+'P. T. G. Central'!H55+'P. T. G. Subnacional'!H50+'C. S. Social'!H50</f>
        <v>30.242999999999999</v>
      </c>
      <c r="I54" s="148">
        <f>+'P. T. G. Central'!I55+'P. T. G. Subnacional'!I50+'C. S. Social'!I50</f>
        <v>30.265000000000001</v>
      </c>
      <c r="J54" s="148">
        <f>+'P. T. G. Central'!J55+'P. T. G. Subnacional'!J50+'C. S. Social'!J50</f>
        <v>30.044999999999998</v>
      </c>
      <c r="K54" s="148">
        <f>+'P. T. G. Central'!K55+'P. T. G. Subnacional'!K50+'C. S. Social'!K50</f>
        <v>31.634999999999998</v>
      </c>
      <c r="L54" s="148">
        <f>+'P. T. G. Central'!L55+'P. T. G. Subnacional'!L50+'C. S. Social'!L50</f>
        <v>30.484000000000002</v>
      </c>
      <c r="M54" s="148">
        <f>+'P. T. G. Central'!M55+'P. T. G. Subnacional'!M50+'C. S. Social'!M50</f>
        <v>31.266999999999999</v>
      </c>
      <c r="N54" s="148">
        <f>+'P. T. G. Central'!N55+'P. T. G. Subnacional'!N50+'C. S. Social'!N50</f>
        <v>31.610999999999997</v>
      </c>
      <c r="O54" s="148">
        <f>+'P. T. G. Central'!O55+'P. T. G. Subnacional'!O50+'C. S. Social'!O50</f>
        <v>31.516999999999999</v>
      </c>
      <c r="P54" s="148">
        <f>+'P. T. G. Central'!P55+'P. T. G. Subnacional'!P50+'C. S. Social'!P50</f>
        <v>31.605</v>
      </c>
      <c r="Q54" s="148">
        <f>+'P. T. G. Central'!Q55+'P. T. G. Subnacional'!Q50+'C. S. Social'!Q50</f>
        <v>32.886000000000003</v>
      </c>
      <c r="R54" s="148">
        <f>+'P. T. G. Central'!R55+'P. T. G. Subnacional'!R50+'C. S. Social'!R50</f>
        <v>32.311999999999998</v>
      </c>
    </row>
    <row r="55" spans="2:18" s="7" customFormat="1">
      <c r="B55" s="142" t="s">
        <v>36</v>
      </c>
      <c r="C55" s="148">
        <f>+'P. T. G. Central'!C56+'P. T. G. Subnacional'!C51+'C. S. Social'!C51</f>
        <v>42.318000000000005</v>
      </c>
      <c r="D55" s="148">
        <f>+'P. T. G. Central'!D56+'P. T. G. Subnacional'!D51+'C. S. Social'!D51</f>
        <v>42.548999999999999</v>
      </c>
      <c r="E55" s="148">
        <f>+'P. T. G. Central'!E56+'P. T. G. Subnacional'!E51+'C. S. Social'!E51</f>
        <v>42.707999999999998</v>
      </c>
      <c r="F55" s="148">
        <f>+'P. T. G. Central'!F56+'P. T. G. Subnacional'!F51+'C. S. Social'!F51</f>
        <v>42.007999999999996</v>
      </c>
      <c r="G55" s="148">
        <f>+'P. T. G. Central'!G56+'P. T. G. Subnacional'!G51+'C. S. Social'!G51</f>
        <v>41.268999999999998</v>
      </c>
      <c r="H55" s="148">
        <f>+'P. T. G. Central'!H56+'P. T. G. Subnacional'!H51+'C. S. Social'!H51</f>
        <v>41.11</v>
      </c>
      <c r="I55" s="148">
        <f>+'P. T. G. Central'!I56+'P. T. G. Subnacional'!I51+'C. S. Social'!I51</f>
        <v>41.804000000000002</v>
      </c>
      <c r="J55" s="148">
        <f>+'P. T. G. Central'!J56+'P. T. G. Subnacional'!J51+'C. S. Social'!J51</f>
        <v>41.921000000000006</v>
      </c>
      <c r="K55" s="148">
        <f>+'P. T. G. Central'!K56+'P. T. G. Subnacional'!K51+'C. S. Social'!K51</f>
        <v>41.407999999999994</v>
      </c>
      <c r="L55" s="148">
        <f>+'P. T. G. Central'!L56+'P. T. G. Subnacional'!L51+'C. S. Social'!L51</f>
        <v>39.817999999999998</v>
      </c>
      <c r="M55" s="148">
        <f>+'P. T. G. Central'!M56+'P. T. G. Subnacional'!M51+'C. S. Social'!M51</f>
        <v>38.747</v>
      </c>
      <c r="N55" s="148">
        <f>+'P. T. G. Central'!N56+'P. T. G. Subnacional'!N51+'C. S. Social'!N51</f>
        <v>38.421000000000006</v>
      </c>
      <c r="O55" s="148">
        <f>+'P. T. G. Central'!O56+'P. T. G. Subnacional'!O51+'C. S. Social'!O51</f>
        <v>38.878</v>
      </c>
      <c r="P55" s="148">
        <f>+'P. T. G. Central'!P56+'P. T. G. Subnacional'!P51+'C. S. Social'!P51</f>
        <v>38.779000000000003</v>
      </c>
      <c r="Q55" s="148">
        <f>+'P. T. G. Central'!Q56+'P. T. G. Subnacional'!Q51+'C. S. Social'!Q51</f>
        <v>39.571999999999996</v>
      </c>
      <c r="R55" s="148">
        <f>+'P. T. G. Central'!R56+'P. T. G. Subnacional'!R51+'C. S. Social'!R51</f>
        <v>39.928000000000004</v>
      </c>
    </row>
    <row r="56" spans="2:18" s="7" customFormat="1">
      <c r="B56" s="142" t="s">
        <v>37</v>
      </c>
      <c r="C56" s="148">
        <f>+'P. T. G. Central'!C57+'P. T. G. Subnacional'!C52+'C. S. Social'!C52</f>
        <v>30.068999999999999</v>
      </c>
      <c r="D56" s="148">
        <f>+'P. T. G. Central'!D57+'P. T. G. Subnacional'!D52+'C. S. Social'!D52</f>
        <v>30.735999999999997</v>
      </c>
      <c r="E56" s="148">
        <f>+'P. T. G. Central'!E57+'P. T. G. Subnacional'!E52+'C. S. Social'!E52</f>
        <v>31.233999999999998</v>
      </c>
      <c r="F56" s="148">
        <f>+'P. T. G. Central'!F57+'P. T. G. Subnacional'!F52+'C. S. Social'!F52</f>
        <v>31.706</v>
      </c>
      <c r="G56" s="148">
        <f>+'P. T. G. Central'!G57+'P. T. G. Subnacional'!G52+'C. S. Social'!G52</f>
        <v>31.589000000000002</v>
      </c>
      <c r="H56" s="148">
        <f>+'P. T. G. Central'!H57+'P. T. G. Subnacional'!H52+'C. S. Social'!H52</f>
        <v>29.83</v>
      </c>
      <c r="I56" s="148">
        <f>+'P. T. G. Central'!I57+'P. T. G. Subnacional'!I52+'C. S. Social'!I52</f>
        <v>30.36</v>
      </c>
      <c r="J56" s="148">
        <f>+'P. T. G. Central'!J57+'P. T. G. Subnacional'!J52+'C. S. Social'!J52</f>
        <v>32.247</v>
      </c>
      <c r="K56" s="148">
        <f>+'P. T. G. Central'!K57+'P. T. G. Subnacional'!K52+'C. S. Social'!K52</f>
        <v>31.706</v>
      </c>
      <c r="L56" s="148">
        <f>+'P. T. G. Central'!L57+'P. T. G. Subnacional'!L52+'C. S. Social'!L52</f>
        <v>33.942999999999998</v>
      </c>
      <c r="M56" s="148">
        <f>+'P. T. G. Central'!M57+'P. T. G. Subnacional'!M52+'C. S. Social'!M52</f>
        <v>34.095999999999997</v>
      </c>
      <c r="N56" s="148">
        <f>+'P. T. G. Central'!N57+'P. T. G. Subnacional'!N52+'C. S. Social'!N52</f>
        <v>34.292999999999999</v>
      </c>
      <c r="O56" s="148">
        <f>+'P. T. G. Central'!O57+'P. T. G. Subnacional'!O52+'C. S. Social'!O52</f>
        <v>33.881</v>
      </c>
      <c r="P56" s="148">
        <f>+'P. T. G. Central'!P57+'P. T. G. Subnacional'!P52+'C. S. Social'!P52</f>
        <v>33.948999999999998</v>
      </c>
      <c r="Q56" s="148">
        <f>+'P. T. G. Central'!Q57+'P. T. G. Subnacional'!Q52+'C. S. Social'!Q52</f>
        <v>34.635999999999996</v>
      </c>
      <c r="R56" s="148">
        <f>+'P. T. G. Central'!R57+'P. T. G. Subnacional'!R52+'C. S. Social'!R52</f>
        <v>34.67</v>
      </c>
    </row>
    <row r="57" spans="2:18" s="7" customFormat="1">
      <c r="B57" s="142" t="s">
        <v>38</v>
      </c>
      <c r="C57" s="148">
        <f>+'P. T. G. Central'!C58+'P. T. G. Subnacional'!C53+'C. S. Social'!C53</f>
        <v>31.991</v>
      </c>
      <c r="D57" s="148">
        <f>+'P. T. G. Central'!D58+'P. T. G. Subnacional'!D53+'C. S. Social'!D53</f>
        <v>32.386000000000003</v>
      </c>
      <c r="E57" s="148">
        <f>+'P. T. G. Central'!E58+'P. T. G. Subnacional'!E53+'C. S. Social'!E53</f>
        <v>32.587000000000003</v>
      </c>
      <c r="F57" s="148">
        <f>+'P. T. G. Central'!F58+'P. T. G. Subnacional'!F53+'C. S. Social'!F53</f>
        <v>32.667999999999999</v>
      </c>
      <c r="G57" s="148">
        <f>+'P. T. G. Central'!G58+'P. T. G. Subnacional'!G53+'C. S. Social'!G53</f>
        <v>31.975000000000001</v>
      </c>
      <c r="H57" s="148">
        <f>+'P. T. G. Central'!H58+'P. T. G. Subnacional'!H53+'C. S. Social'!H53</f>
        <v>30.889000000000003</v>
      </c>
      <c r="I57" s="148">
        <f>+'P. T. G. Central'!I58+'P. T. G. Subnacional'!I53+'C. S. Social'!I53</f>
        <v>31.948999999999998</v>
      </c>
      <c r="J57" s="148">
        <f>+'P. T. G. Central'!J58+'P. T. G. Subnacional'!J53+'C. S. Social'!J53</f>
        <v>32.540999999999997</v>
      </c>
      <c r="K57" s="148">
        <f>+'P. T. G. Central'!K58+'P. T. G. Subnacional'!K53+'C. S. Social'!K53</f>
        <v>31.948</v>
      </c>
      <c r="L57" s="148">
        <f>+'P. T. G. Central'!L58+'P. T. G. Subnacional'!L53+'C. S. Social'!L53</f>
        <v>31.891000000000002</v>
      </c>
      <c r="M57" s="148">
        <f>+'P. T. G. Central'!M58+'P. T. G. Subnacional'!M53+'C. S. Social'!M53</f>
        <v>31.946999999999999</v>
      </c>
      <c r="N57" s="148">
        <f>+'P. T. G. Central'!N58+'P. T. G. Subnacional'!N53+'C. S. Social'!N53</f>
        <v>32.274999999999999</v>
      </c>
      <c r="O57" s="148">
        <f>+'P. T. G. Central'!O58+'P. T. G. Subnacional'!O53+'C. S. Social'!O53</f>
        <v>32.469000000000001</v>
      </c>
      <c r="P57" s="148">
        <f>+'P. T. G. Central'!P58+'P. T. G. Subnacional'!P53+'C. S. Social'!P53</f>
        <v>32.658999999999999</v>
      </c>
      <c r="Q57" s="148">
        <f>+'P. T. G. Central'!Q58+'P. T. G. Subnacional'!Q53+'C. S. Social'!Q53</f>
        <v>32.721000000000004</v>
      </c>
      <c r="R57" s="148">
        <f>+'P. T. G. Central'!R58+'P. T. G. Subnacional'!R53+'C. S. Social'!R53</f>
        <v>32.817</v>
      </c>
    </row>
    <row r="58" spans="2:18" s="7" customFormat="1">
      <c r="B58" s="142" t="s">
        <v>39</v>
      </c>
      <c r="C58" s="148">
        <f>+'P. T. G. Central'!C59+'P. T. G. Subnacional'!C54+'C. S. Social'!C54</f>
        <v>34.381</v>
      </c>
      <c r="D58" s="148">
        <f>+'P. T. G. Central'!D59+'P. T. G. Subnacional'!D54+'C. S. Social'!D54</f>
        <v>34.064999999999998</v>
      </c>
      <c r="E58" s="148">
        <f>+'P. T. G. Central'!E59+'P. T. G. Subnacional'!E54+'C. S. Social'!E54</f>
        <v>33.686</v>
      </c>
      <c r="F58" s="148">
        <f>+'P. T. G. Central'!F59+'P. T. G. Subnacional'!F54+'C. S. Social'!F54</f>
        <v>33.935000000000002</v>
      </c>
      <c r="G58" s="148">
        <f>+'P. T. G. Central'!G59+'P. T. G. Subnacional'!G54+'C. S. Social'!G54</f>
        <v>33.141999999999996</v>
      </c>
      <c r="H58" s="148">
        <f>+'P. T. G. Central'!H59+'P. T. G. Subnacional'!H54+'C. S. Social'!H54</f>
        <v>31.947999999999997</v>
      </c>
      <c r="I58" s="148">
        <f>+'P. T. G. Central'!I59+'P. T. G. Subnacional'!I54+'C. S. Social'!I54</f>
        <v>32.063000000000002</v>
      </c>
      <c r="J58" s="148">
        <f>+'P. T. G. Central'!J59+'P. T. G. Subnacional'!J54+'C. S. Social'!J54</f>
        <v>32.853000000000002</v>
      </c>
      <c r="K58" s="148">
        <f>+'P. T. G. Central'!K59+'P. T. G. Subnacional'!K54+'C. S. Social'!K54</f>
        <v>33.287999999999997</v>
      </c>
      <c r="L58" s="148">
        <f>+'P. T. G. Central'!L59+'P. T. G. Subnacional'!L54+'C. S. Social'!L54</f>
        <v>33.576000000000001</v>
      </c>
      <c r="M58" s="148">
        <f>+'P. T. G. Central'!M59+'P. T. G. Subnacional'!M54+'C. S. Social'!M54</f>
        <v>32.692</v>
      </c>
      <c r="N58" s="148">
        <f>+'P. T. G. Central'!N59+'P. T. G. Subnacional'!N54+'C. S. Social'!N54</f>
        <v>32.963999999999999</v>
      </c>
      <c r="O58" s="148">
        <f>+'P. T. G. Central'!O59+'P. T. G. Subnacional'!O54+'C. S. Social'!O54</f>
        <v>33.865000000000002</v>
      </c>
      <c r="P58" s="148">
        <f>+'P. T. G. Central'!P59+'P. T. G. Subnacional'!P54+'C. S. Social'!P54</f>
        <v>34.277000000000001</v>
      </c>
      <c r="Q58" s="148">
        <f>+'P. T. G. Central'!Q59+'P. T. G. Subnacional'!Q54+'C. S. Social'!Q54</f>
        <v>34.834000000000003</v>
      </c>
      <c r="R58" s="148">
        <f>+'P. T. G. Central'!R59+'P. T. G. Subnacional'!R54+'C. S. Social'!R54</f>
        <v>34.774999999999999</v>
      </c>
    </row>
    <row r="59" spans="2:18" s="7" customFormat="1">
      <c r="B59" s="142" t="s">
        <v>40</v>
      </c>
      <c r="C59" s="148">
        <f>+'P. T. G. Central'!C60+'P. T. G. Subnacional'!C55+'C. S. Social'!C55</f>
        <v>31.458000000000002</v>
      </c>
      <c r="D59" s="148">
        <f>+'P. T. G. Central'!D60+'P. T. G. Subnacional'!D55+'C. S. Social'!D55</f>
        <v>31.141999999999999</v>
      </c>
      <c r="E59" s="148">
        <f>+'P. T. G. Central'!E60+'P. T. G. Subnacional'!E55+'C. S. Social'!E55</f>
        <v>29.169999999999998</v>
      </c>
      <c r="F59" s="148">
        <f>+'P. T. G. Central'!F60+'P. T. G. Subnacional'!F55+'C. S. Social'!F55</f>
        <v>29.005000000000003</v>
      </c>
      <c r="G59" s="148">
        <f>+'P. T. G. Central'!G60+'P. T. G. Subnacional'!G55+'C. S. Social'!G55</f>
        <v>28.838999999999999</v>
      </c>
      <c r="H59" s="148">
        <f>+'P. T. G. Central'!H60+'P. T. G. Subnacional'!H55+'C. S. Social'!H55</f>
        <v>28.716999999999999</v>
      </c>
      <c r="I59" s="148">
        <f>+'P. T. G. Central'!I60+'P. T. G. Subnacional'!I55+'C. S. Social'!I55</f>
        <v>27.927</v>
      </c>
      <c r="J59" s="148">
        <f>+'P. T. G. Central'!J60+'P. T. G. Subnacional'!J55+'C. S. Social'!J55</f>
        <v>28.888000000000002</v>
      </c>
      <c r="K59" s="148">
        <f>+'P. T. G. Central'!K60+'P. T. G. Subnacional'!K55+'C. S. Social'!K55</f>
        <v>28.6</v>
      </c>
      <c r="L59" s="148">
        <f>+'P. T. G. Central'!L60+'P. T. G. Subnacional'!L55+'C. S. Social'!L55</f>
        <v>30.888000000000002</v>
      </c>
      <c r="M59" s="148">
        <f>+'P. T. G. Central'!M60+'P. T. G. Subnacional'!M55+'C. S. Social'!M55</f>
        <v>31.734999999999999</v>
      </c>
      <c r="N59" s="148">
        <f>+'P. T. G. Central'!N60+'P. T. G. Subnacional'!N55+'C. S. Social'!N55</f>
        <v>32.510999999999996</v>
      </c>
      <c r="O59" s="148">
        <f>+'P. T. G. Central'!O60+'P. T. G. Subnacional'!O55+'C. S. Social'!O55</f>
        <v>33.091999999999999</v>
      </c>
      <c r="P59" s="148">
        <f>+'P. T. G. Central'!P60+'P. T. G. Subnacional'!P55+'C. S. Social'!P55</f>
        <v>34.043000000000006</v>
      </c>
      <c r="Q59" s="148">
        <f>+'P. T. G. Central'!Q60+'P. T. G. Subnacional'!Q55+'C. S. Social'!Q55</f>
        <v>34.146000000000001</v>
      </c>
      <c r="R59" s="148">
        <f>+'P. T. G. Central'!R60+'P. T. G. Subnacional'!R55+'C. S. Social'!R55</f>
        <v>34.567999999999998</v>
      </c>
    </row>
    <row r="60" spans="2:18">
      <c r="B60" s="142" t="s">
        <v>41</v>
      </c>
      <c r="C60" s="148">
        <f>+'P. T. G. Central'!C61+'P. T. G. Subnacional'!C56+'C. S. Social'!C56</f>
        <v>45.402999999999999</v>
      </c>
      <c r="D60" s="148">
        <f>+'P. T. G. Central'!D61+'P. T. G. Subnacional'!D56+'C. S. Social'!D56</f>
        <v>46.387</v>
      </c>
      <c r="E60" s="148">
        <f>+'P. T. G. Central'!E61+'P. T. G. Subnacional'!E56+'C. S. Social'!E56</f>
        <v>45.763999999999996</v>
      </c>
      <c r="F60" s="148">
        <f>+'P. T. G. Central'!F61+'P. T. G. Subnacional'!F56+'C. S. Social'!F56</f>
        <v>44.764000000000003</v>
      </c>
      <c r="G60" s="148">
        <f>+'P. T. G. Central'!G61+'P. T. G. Subnacional'!G56+'C. S. Social'!G56</f>
        <v>43.817999999999998</v>
      </c>
      <c r="H60" s="148">
        <f>+'P. T. G. Central'!H61+'P. T. G. Subnacional'!H56+'C. S. Social'!H56</f>
        <v>43.57</v>
      </c>
      <c r="I60" s="148">
        <f>+'P. T. G. Central'!I61+'P. T. G. Subnacional'!I56+'C. S. Social'!I56</f>
        <v>42.747999999999998</v>
      </c>
      <c r="J60" s="148">
        <f>+'P. T. G. Central'!J61+'P. T. G. Subnacional'!J56+'C. S. Social'!J56</f>
        <v>41.836999999999996</v>
      </c>
      <c r="K60" s="148">
        <f>+'P. T. G. Central'!K61+'P. T. G. Subnacional'!K56+'C. S. Social'!K56</f>
        <v>42.050000000000004</v>
      </c>
      <c r="L60" s="148">
        <f>+'P. T. G. Central'!L61+'P. T. G. Subnacional'!L56+'C. S. Social'!L56</f>
        <v>42.428000000000004</v>
      </c>
      <c r="M60" s="148">
        <f>+'P. T. G. Central'!M61+'P. T. G. Subnacional'!M56+'C. S. Social'!M56</f>
        <v>42.094000000000001</v>
      </c>
      <c r="N60" s="148">
        <f>+'P. T. G. Central'!N61+'P. T. G. Subnacional'!N56+'C. S. Social'!N56</f>
        <v>42.556000000000004</v>
      </c>
      <c r="O60" s="148">
        <f>+'P. T. G. Central'!O61+'P. T. G. Subnacional'!O56+'C. S. Social'!O56</f>
        <v>44.035000000000004</v>
      </c>
      <c r="P60" s="148">
        <f>+'P. T. G. Central'!P61+'P. T. G. Subnacional'!P56+'C. S. Social'!P56</f>
        <v>44.037999999999997</v>
      </c>
      <c r="Q60" s="148">
        <f>+'P. T. G. Central'!Q61+'P. T. G. Subnacional'!Q56+'C. S. Social'!Q56</f>
        <v>43.651000000000003</v>
      </c>
      <c r="R60" s="148">
        <f>+'P. T. G. Central'!R61+'P. T. G. Subnacional'!R56+'C. S. Social'!R56</f>
        <v>42.636000000000003</v>
      </c>
    </row>
    <row r="61" spans="2:18" s="3" customFormat="1">
      <c r="B61" s="142" t="s">
        <v>42</v>
      </c>
      <c r="C61" s="149">
        <f>+'P. T. G. Central'!C62+'P. T. G. Subnacional'!C57+'C. S. Social'!C57</f>
        <v>26.608000000000001</v>
      </c>
      <c r="D61" s="149">
        <f>+'P. T. G. Central'!D62+'P. T. G. Subnacional'!D57+'C. S. Social'!D57</f>
        <v>26.646000000000001</v>
      </c>
      <c r="E61" s="149">
        <f>+'P. T. G. Central'!E62+'P. T. G. Subnacional'!E57+'C. S. Social'!E57</f>
        <v>26.445999999999998</v>
      </c>
      <c r="F61" s="149">
        <f>+'P. T. G. Central'!F62+'P. T. G. Subnacional'!F57+'C. S. Social'!F57</f>
        <v>26.204000000000001</v>
      </c>
      <c r="G61" s="149">
        <f>+'P. T. G. Central'!G62+'P. T. G. Subnacional'!G57+'C. S. Social'!G57</f>
        <v>26.583000000000002</v>
      </c>
      <c r="H61" s="149">
        <f>+'P. T. G. Central'!H62+'P. T. G. Subnacional'!H57+'C. S. Social'!H57</f>
        <v>26.978000000000002</v>
      </c>
      <c r="I61" s="149">
        <f>+'P. T. G. Central'!I62+'P. T. G. Subnacional'!I57+'C. S. Social'!I57</f>
        <v>26.594000000000001</v>
      </c>
      <c r="J61" s="149">
        <f>+'P. T. G. Central'!J62+'P. T. G. Subnacional'!J57+'C. S. Social'!J57</f>
        <v>26.893000000000001</v>
      </c>
      <c r="K61" s="149">
        <f>+'P. T. G. Central'!K62+'P. T. G. Subnacional'!K57+'C. S. Social'!K57</f>
        <v>26.908999999999999</v>
      </c>
      <c r="L61" s="149">
        <f>+'P. T. G. Central'!L62+'P. T. G. Subnacional'!L57+'C. S. Social'!L57</f>
        <v>26.997999999999998</v>
      </c>
      <c r="M61" s="149">
        <f>+'P. T. G. Central'!M62+'P. T. G. Subnacional'!M57+'C. S. Social'!M57</f>
        <v>26.882000000000001</v>
      </c>
      <c r="N61" s="149">
        <f>+'P. T. G. Central'!N62+'P. T. G. Subnacional'!N57+'C. S. Social'!N57</f>
        <v>27.573999999999998</v>
      </c>
      <c r="O61" s="149">
        <f>+'P. T. G. Central'!O62+'P. T. G. Subnacional'!O57+'C. S. Social'!O57</f>
        <v>27.661000000000001</v>
      </c>
      <c r="P61" s="149">
        <f>+'P. T. G. Central'!P62+'P. T. G. Subnacional'!P57+'C. S. Social'!P57</f>
        <v>28.414999999999999</v>
      </c>
      <c r="Q61" s="148">
        <f>+'P. T. G. Central'!Q62+'P. T. G. Subnacional'!Q57+'C. S. Social'!Q57</f>
        <v>28.045999999999999</v>
      </c>
      <c r="R61" s="148">
        <f>+'P. T. G. Central'!R62+'P. T. G. Subnacional'!R57+'C. S. Social'!R57</f>
        <v>28.529</v>
      </c>
    </row>
    <row r="62" spans="2:18" s="3" customFormat="1">
      <c r="B62" s="141" t="s">
        <v>43</v>
      </c>
      <c r="C62" s="150">
        <f>+'P. T. G. Central'!C63+'P. T. G. Subnacional'!C58+'C. S. Social'!C58</f>
        <v>23.088000000000001</v>
      </c>
      <c r="D62" s="150">
        <f>+'P. T. G. Central'!D63+'P. T. G. Subnacional'!D58+'C. S. Social'!D58</f>
        <v>23.14</v>
      </c>
      <c r="E62" s="150">
        <f>+'P. T. G. Central'!E63+'P. T. G. Subnacional'!E58+'C. S. Social'!E58</f>
        <v>23.372</v>
      </c>
      <c r="F62" s="150">
        <f>+'P. T. G. Central'!F63+'P. T. G. Subnacional'!F58+'C. S. Social'!F58</f>
        <v>22.872999999999998</v>
      </c>
      <c r="G62" s="150">
        <f>+'P. T. G. Central'!G63+'P. T. G. Subnacional'!G58+'C. S. Social'!G58</f>
        <v>22.961000000000002</v>
      </c>
      <c r="H62" s="150">
        <f>+'P. T. G. Central'!H63+'P. T. G. Subnacional'!H58+'C. S. Social'!H58</f>
        <v>23.317999999999998</v>
      </c>
      <c r="I62" s="150">
        <f>+'P. T. G. Central'!I63+'P. T. G. Subnacional'!I58+'C. S. Social'!I58</f>
        <v>24.652999999999999</v>
      </c>
      <c r="J62" s="150">
        <f>+'P. T. G. Central'!J63+'P. T. G. Subnacional'!J58+'C. S. Social'!J58</f>
        <v>25.707000000000001</v>
      </c>
      <c r="K62" s="150">
        <f>+'P. T. G. Central'!K63+'P. T. G. Subnacional'!K58+'C. S. Social'!K58</f>
        <v>24.759999999999998</v>
      </c>
      <c r="L62" s="150">
        <f>+'P. T. G. Central'!L63+'P. T. G. Subnacional'!L58+'C. S. Social'!L58</f>
        <v>25.155999999999999</v>
      </c>
      <c r="M62" s="150">
        <f>+'P. T. G. Central'!M63+'P. T. G. Subnacional'!M58+'C. S. Social'!M58</f>
        <v>24.457000000000001</v>
      </c>
      <c r="N62" s="150">
        <f>+'P. T. G. Central'!N63+'P. T. G. Subnacional'!N58+'C. S. Social'!N58</f>
        <v>24.956000000000003</v>
      </c>
      <c r="O62" s="150">
        <f>+'P. T. G. Central'!O63+'P. T. G. Subnacional'!O58+'C. S. Social'!O58</f>
        <v>25.128</v>
      </c>
      <c r="P62" s="150">
        <f>+'P. T. G. Central'!P63+'P. T. G. Subnacional'!P58+'C. S. Social'!P58</f>
        <v>24.68</v>
      </c>
      <c r="Q62" s="147">
        <f>+'P. T. G. Central'!Q63+'P. T. G. Subnacional'!Q58+'C. S. Social'!Q58</f>
        <v>23.986000000000004</v>
      </c>
      <c r="R62" s="147">
        <f>+'P. T. G. Central'!R63+'P. T. G. Subnacional'!R58+'C. S. Social'!R58</f>
        <v>23.079000000000001</v>
      </c>
    </row>
    <row r="63" spans="2:18" s="3" customFormat="1" ht="31.5" customHeight="1">
      <c r="B63" s="138"/>
      <c r="C63" s="139"/>
      <c r="D63" s="139"/>
      <c r="E63" s="139"/>
      <c r="F63" s="139"/>
      <c r="G63" s="139"/>
      <c r="H63" s="139"/>
      <c r="I63" s="139"/>
      <c r="J63" s="139"/>
      <c r="K63" s="139"/>
      <c r="L63" s="139"/>
      <c r="M63" s="139"/>
      <c r="N63" s="139"/>
      <c r="O63" s="139"/>
    </row>
    <row r="64" spans="2:18" ht="43.5" customHeight="1">
      <c r="B64" s="206" t="s">
        <v>173</v>
      </c>
      <c r="C64" s="207"/>
      <c r="D64" s="207"/>
      <c r="E64" s="207"/>
      <c r="F64" s="207"/>
      <c r="G64" s="207"/>
      <c r="H64" s="207"/>
      <c r="I64" s="207"/>
      <c r="J64" s="207"/>
      <c r="K64" s="207"/>
      <c r="L64" s="207"/>
      <c r="M64" s="207"/>
      <c r="N64" s="22"/>
      <c r="O64" s="22"/>
    </row>
    <row r="66" spans="1:23">
      <c r="A66" s="20"/>
      <c r="B66" s="20"/>
      <c r="C66" s="20"/>
      <c r="D66" s="20"/>
      <c r="E66" s="20"/>
      <c r="F66" s="20"/>
      <c r="G66" s="20"/>
      <c r="H66" s="20"/>
      <c r="I66" s="137"/>
      <c r="J66" s="137"/>
      <c r="K66" s="137"/>
      <c r="L66" s="137"/>
      <c r="M66" s="137"/>
      <c r="P66" s="20"/>
      <c r="Q66" s="20"/>
      <c r="R66" s="20"/>
      <c r="S66" s="20"/>
      <c r="T66" s="20"/>
    </row>
    <row r="67" spans="1:23">
      <c r="A67" s="20"/>
      <c r="B67" s="20"/>
      <c r="C67" s="20"/>
      <c r="D67" s="20"/>
      <c r="E67" s="20"/>
      <c r="F67" s="20"/>
      <c r="G67" s="20"/>
      <c r="H67" s="20"/>
      <c r="I67" s="137"/>
      <c r="J67" s="137"/>
      <c r="K67" s="137"/>
      <c r="L67" s="137"/>
      <c r="M67" s="137"/>
      <c r="P67" s="20"/>
      <c r="Q67" s="20"/>
      <c r="R67" s="20"/>
      <c r="S67" s="20"/>
      <c r="T67" s="20"/>
    </row>
    <row r="68" spans="1:23">
      <c r="A68" s="20"/>
      <c r="B68" s="20"/>
      <c r="C68" s="20"/>
      <c r="D68" s="20"/>
      <c r="E68" s="20"/>
      <c r="F68" s="20"/>
      <c r="G68" s="20"/>
      <c r="H68" s="20"/>
      <c r="I68" s="137"/>
      <c r="J68" s="137"/>
      <c r="K68" s="137"/>
      <c r="L68" s="137"/>
      <c r="M68" s="137"/>
      <c r="P68" s="20"/>
      <c r="Q68" s="20"/>
      <c r="R68" s="20"/>
      <c r="S68" s="20"/>
      <c r="T68" s="20"/>
      <c r="U68" s="20"/>
      <c r="V68" s="20"/>
      <c r="W68" s="20"/>
    </row>
    <row r="69" spans="1:23">
      <c r="A69" s="20"/>
      <c r="B69" s="20"/>
      <c r="C69" s="20"/>
      <c r="D69" s="20"/>
      <c r="E69" s="20"/>
      <c r="F69" s="20"/>
      <c r="G69" s="20"/>
      <c r="H69" s="20"/>
      <c r="I69" s="137"/>
      <c r="J69" s="137"/>
      <c r="K69" s="137"/>
      <c r="L69" s="137"/>
      <c r="M69" s="137"/>
      <c r="P69" s="20"/>
      <c r="Q69" s="20"/>
      <c r="R69" s="20"/>
      <c r="S69" s="20"/>
      <c r="T69" s="20"/>
      <c r="U69" s="20"/>
      <c r="V69" s="20"/>
      <c r="W69" s="20"/>
    </row>
  </sheetData>
  <sheetProtection selectLockedCells="1" selectUnlockedCells="1"/>
  <mergeCells count="9">
    <mergeCell ref="B3:S3"/>
    <mergeCell ref="G5:J5"/>
    <mergeCell ref="B64:M64"/>
    <mergeCell ref="B12:N12"/>
    <mergeCell ref="B37:N37"/>
    <mergeCell ref="B34:N34"/>
    <mergeCell ref="B4:Q4"/>
    <mergeCell ref="B32:R32"/>
    <mergeCell ref="B9:S9"/>
  </mergeCells>
  <printOptions horizontalCentered="1"/>
  <pageMargins left="0.19685039370078741" right="0.19685039370078741" top="0.39370078740157483" bottom="0.19685039370078741" header="0" footer="0"/>
  <pageSetup paperSize="9" firstPageNumber="0" orientation="landscape" horizontalDpi="300" verticalDpi="300" r:id="rId1"/>
  <headerFooter alignWithMargins="0"/>
  <rowBreaks count="1" manualBreakCount="1">
    <brk id="60" max="17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</sheetPr>
  <dimension ref="B3:T71"/>
  <sheetViews>
    <sheetView showGridLines="0" topLeftCell="A3" zoomScale="70" zoomScaleNormal="70" workbookViewId="0">
      <selection activeCell="B34" sqref="B34:R34"/>
    </sheetView>
  </sheetViews>
  <sheetFormatPr baseColWidth="10" defaultColWidth="11.44140625" defaultRowHeight="14.4"/>
  <cols>
    <col min="1" max="1" width="11.44140625" style="1"/>
    <col min="2" max="2" width="24.44140625" style="1" customWidth="1"/>
    <col min="3" max="13" width="7.33203125" style="1" customWidth="1"/>
    <col min="14" max="14" width="9.33203125" style="1" customWidth="1"/>
    <col min="15" max="15" width="7.33203125" style="1" bestFit="1" customWidth="1"/>
    <col min="16" max="16" width="9.44140625" style="1" customWidth="1"/>
    <col min="17" max="17" width="10.6640625" style="1" customWidth="1"/>
    <col min="18" max="16384" width="11.44140625" style="1"/>
  </cols>
  <sheetData>
    <row r="3" spans="2:20" ht="28.2">
      <c r="B3" s="213" t="s">
        <v>167</v>
      </c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/>
      <c r="T3" s="156"/>
    </row>
    <row r="4" spans="2:20" ht="17.399999999999999">
      <c r="H4" s="214" t="s">
        <v>164</v>
      </c>
      <c r="I4" s="214"/>
      <c r="J4" s="214"/>
      <c r="K4" s="214"/>
    </row>
    <row r="7" spans="2:20" ht="21">
      <c r="B7" s="155"/>
      <c r="C7" s="155"/>
      <c r="D7" s="155"/>
      <c r="E7" s="155"/>
      <c r="F7" s="179"/>
      <c r="G7" s="180" t="s">
        <v>166</v>
      </c>
      <c r="H7" s="179"/>
      <c r="I7" s="179"/>
      <c r="J7" s="179"/>
      <c r="K7" s="179"/>
      <c r="L7" s="179"/>
      <c r="M7" s="179"/>
      <c r="N7" s="179"/>
      <c r="O7" s="155"/>
      <c r="P7" s="155"/>
      <c r="Q7" s="155"/>
      <c r="R7" s="155"/>
      <c r="S7" s="155"/>
    </row>
    <row r="8" spans="2:20" ht="24.6">
      <c r="B8" s="155"/>
      <c r="C8" s="155"/>
      <c r="D8" s="155"/>
      <c r="E8" s="155"/>
      <c r="F8" s="215" t="s">
        <v>174</v>
      </c>
      <c r="G8" s="215"/>
      <c r="H8" s="215"/>
      <c r="I8" s="215"/>
      <c r="J8" s="215"/>
      <c r="K8" s="215"/>
      <c r="L8" s="215"/>
      <c r="M8" s="215"/>
      <c r="N8" s="215"/>
      <c r="O8" s="155"/>
      <c r="P8" s="155"/>
      <c r="Q8" s="155"/>
      <c r="R8" s="155"/>
      <c r="S8" s="155"/>
    </row>
    <row r="9" spans="2:20">
      <c r="F9" s="172"/>
      <c r="G9" s="172"/>
      <c r="H9" s="172"/>
      <c r="I9" s="172"/>
      <c r="J9" s="172"/>
      <c r="K9" s="172"/>
      <c r="L9" s="172"/>
      <c r="M9" s="172"/>
      <c r="N9" s="172"/>
    </row>
    <row r="11" spans="2:20" ht="15" customHeight="1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2:20" ht="15.75" customHeight="1">
      <c r="B12" s="219" t="s">
        <v>175</v>
      </c>
      <c r="C12" s="219"/>
      <c r="D12" s="219"/>
      <c r="E12" s="219"/>
      <c r="F12" s="219"/>
      <c r="G12" s="219"/>
      <c r="H12" s="219"/>
      <c r="I12" s="219"/>
      <c r="J12" s="219"/>
      <c r="K12" s="219"/>
      <c r="L12" s="219"/>
      <c r="M12" s="219"/>
    </row>
    <row r="13" spans="2:20" ht="15" customHeight="1">
      <c r="B13" s="178" t="s">
        <v>0</v>
      </c>
      <c r="C13" s="178">
        <v>2004</v>
      </c>
      <c r="D13" s="178">
        <v>2005</v>
      </c>
      <c r="E13" s="178">
        <v>2006</v>
      </c>
      <c r="F13" s="178">
        <v>2007</v>
      </c>
      <c r="G13" s="178">
        <v>2008</v>
      </c>
      <c r="H13" s="178">
        <v>2009</v>
      </c>
      <c r="I13" s="178">
        <v>2010</v>
      </c>
      <c r="J13" s="178">
        <v>2011</v>
      </c>
      <c r="K13" s="178">
        <v>2012</v>
      </c>
      <c r="L13" s="178">
        <v>2013</v>
      </c>
      <c r="M13" s="178">
        <v>2014</v>
      </c>
      <c r="N13" s="140">
        <v>2015</v>
      </c>
      <c r="O13" s="178">
        <v>2016</v>
      </c>
      <c r="P13" s="140">
        <v>2017</v>
      </c>
      <c r="Q13" s="140">
        <v>2018</v>
      </c>
      <c r="R13" s="140">
        <v>2019</v>
      </c>
      <c r="S13" s="140">
        <v>2020</v>
      </c>
    </row>
    <row r="14" spans="2:20" ht="15" customHeight="1">
      <c r="B14" s="141" t="s">
        <v>3</v>
      </c>
      <c r="C14" s="144">
        <v>17.791</v>
      </c>
      <c r="D14" s="144">
        <v>17.78</v>
      </c>
      <c r="E14" s="144">
        <v>17.811</v>
      </c>
      <c r="F14" s="144">
        <v>18.463000000000001</v>
      </c>
      <c r="G14" s="144">
        <v>19.096</v>
      </c>
      <c r="H14" s="144">
        <v>18.492000000000001</v>
      </c>
      <c r="I14" s="144">
        <v>18.765999999999998</v>
      </c>
      <c r="J14" s="144">
        <v>18.739999999999998</v>
      </c>
      <c r="K14" s="144">
        <v>19.225000000000001</v>
      </c>
      <c r="L14" s="144">
        <v>18.888000000000002</v>
      </c>
      <c r="M14" s="144">
        <v>19.14</v>
      </c>
      <c r="N14" s="144">
        <v>19.192</v>
      </c>
      <c r="O14" s="144">
        <v>18.744</v>
      </c>
      <c r="P14" s="144">
        <v>17.716000000000001</v>
      </c>
      <c r="Q14" s="144">
        <v>17.338999999999999</v>
      </c>
      <c r="R14" s="144">
        <v>18.076000000000001</v>
      </c>
      <c r="S14" s="21"/>
    </row>
    <row r="15" spans="2:20" ht="15" customHeight="1">
      <c r="B15" s="142" t="s">
        <v>4</v>
      </c>
      <c r="C15" s="145">
        <v>15.44</v>
      </c>
      <c r="D15" s="145">
        <v>16.161999999999999</v>
      </c>
      <c r="E15" s="145">
        <v>15.747999999999999</v>
      </c>
      <c r="F15" s="145">
        <v>16.216000000000001</v>
      </c>
      <c r="G15" s="145">
        <v>15.851000000000001</v>
      </c>
      <c r="H15" s="145">
        <v>14.398</v>
      </c>
      <c r="I15" s="145">
        <v>14.641</v>
      </c>
      <c r="J15" s="145">
        <v>15.393000000000001</v>
      </c>
      <c r="K15" s="145">
        <v>14.478999999999999</v>
      </c>
      <c r="L15" s="145">
        <v>14.465</v>
      </c>
      <c r="M15" s="145">
        <v>13.853</v>
      </c>
      <c r="N15" s="145">
        <v>13.965999999999999</v>
      </c>
      <c r="O15" s="145">
        <v>14.1</v>
      </c>
      <c r="P15" s="145">
        <v>14.01</v>
      </c>
      <c r="Q15" s="145">
        <v>14.58</v>
      </c>
      <c r="R15" s="145">
        <v>14.403</v>
      </c>
      <c r="S15" s="21"/>
    </row>
    <row r="16" spans="2:20" ht="15" customHeight="1">
      <c r="B16" s="142" t="s">
        <v>5</v>
      </c>
      <c r="C16" s="145">
        <v>16.841999999999999</v>
      </c>
      <c r="D16" s="145">
        <v>18.443000000000001</v>
      </c>
      <c r="E16" s="145">
        <v>19.869</v>
      </c>
      <c r="F16" s="145">
        <v>20.600999999999999</v>
      </c>
      <c r="G16" s="145">
        <v>19.042999999999999</v>
      </c>
      <c r="H16" s="145">
        <v>14.819000000000001</v>
      </c>
      <c r="I16" s="145">
        <v>17.231999999999999</v>
      </c>
      <c r="J16" s="145">
        <v>18.681000000000001</v>
      </c>
      <c r="K16" s="145">
        <v>18.812000000000001</v>
      </c>
      <c r="L16" s="145">
        <v>17.268000000000001</v>
      </c>
      <c r="M16" s="145">
        <v>17.001000000000001</v>
      </c>
      <c r="N16" s="145">
        <v>17.71</v>
      </c>
      <c r="O16" s="145">
        <v>17.396999999999998</v>
      </c>
      <c r="P16" s="145">
        <v>17.398</v>
      </c>
      <c r="Q16" s="145">
        <v>18.202999999999999</v>
      </c>
      <c r="R16" s="145">
        <v>17.7</v>
      </c>
      <c r="S16" s="21"/>
    </row>
    <row r="17" spans="2:19" ht="15" customHeight="1">
      <c r="B17" s="142" t="s">
        <v>6</v>
      </c>
      <c r="C17" s="145">
        <v>12.926</v>
      </c>
      <c r="D17" s="145">
        <v>13.231999999999999</v>
      </c>
      <c r="E17" s="145">
        <v>14.180999999999999</v>
      </c>
      <c r="F17" s="145">
        <v>14.247999999999999</v>
      </c>
      <c r="G17" s="145">
        <v>14.263999999999999</v>
      </c>
      <c r="H17" s="145">
        <v>13.805999999999999</v>
      </c>
      <c r="I17" s="145">
        <v>13.106</v>
      </c>
      <c r="J17" s="145">
        <v>14.358000000000001</v>
      </c>
      <c r="K17" s="145">
        <v>15.076000000000001</v>
      </c>
      <c r="L17" s="145">
        <v>14.686999999999999</v>
      </c>
      <c r="M17" s="145">
        <v>14.622</v>
      </c>
      <c r="N17" s="145">
        <v>14.888</v>
      </c>
      <c r="O17" s="145">
        <v>13.999000000000001</v>
      </c>
      <c r="P17" s="145">
        <v>14.2</v>
      </c>
      <c r="Q17" s="145">
        <v>14.121</v>
      </c>
      <c r="R17" s="145">
        <v>14.367000000000001</v>
      </c>
      <c r="S17" s="21"/>
    </row>
    <row r="18" spans="2:19" ht="15" customHeight="1">
      <c r="B18" s="181" t="s">
        <v>7</v>
      </c>
      <c r="C18" s="27">
        <v>13.73</v>
      </c>
      <c r="D18" s="27">
        <v>13.964</v>
      </c>
      <c r="E18" s="27">
        <v>14.269</v>
      </c>
      <c r="F18" s="27">
        <v>15.284000000000001</v>
      </c>
      <c r="G18" s="27">
        <v>15.48</v>
      </c>
      <c r="H18" s="27">
        <v>13.457000000000001</v>
      </c>
      <c r="I18" s="27">
        <v>13.214</v>
      </c>
      <c r="J18" s="27">
        <v>13.489000000000001</v>
      </c>
      <c r="K18" s="27">
        <v>13.377000000000001</v>
      </c>
      <c r="L18" s="27">
        <v>13.589</v>
      </c>
      <c r="M18" s="27">
        <v>13.204000000000001</v>
      </c>
      <c r="N18" s="27">
        <v>13.413</v>
      </c>
      <c r="O18" s="27">
        <v>13.91</v>
      </c>
      <c r="P18" s="27">
        <v>13.439</v>
      </c>
      <c r="Q18" s="27">
        <v>13.407</v>
      </c>
      <c r="R18" s="27">
        <v>13.635999999999999</v>
      </c>
      <c r="S18" s="21"/>
    </row>
    <row r="19" spans="2:19" ht="15" customHeight="1">
      <c r="B19" s="183" t="s">
        <v>152</v>
      </c>
      <c r="C19" s="184">
        <v>10.40052810769226</v>
      </c>
      <c r="D19" s="184">
        <v>10.894911200228586</v>
      </c>
      <c r="E19" s="184">
        <v>11.233780651453598</v>
      </c>
      <c r="F19" s="184">
        <v>11.698228000625218</v>
      </c>
      <c r="G19" s="184">
        <v>11.540991319848967</v>
      </c>
      <c r="H19" s="184">
        <v>12.415177731522837</v>
      </c>
      <c r="I19" s="184">
        <v>13.08909330083759</v>
      </c>
      <c r="J19" s="184">
        <v>12.488451527029442</v>
      </c>
      <c r="K19" s="184">
        <v>14.061946172216485</v>
      </c>
      <c r="L19" s="184">
        <v>14.555566973932704</v>
      </c>
      <c r="M19" s="184">
        <v>14.449337135972693</v>
      </c>
      <c r="N19" s="184">
        <v>15.9</v>
      </c>
      <c r="O19" s="184">
        <v>14.2</v>
      </c>
      <c r="P19" s="184">
        <v>13.65</v>
      </c>
      <c r="Q19" s="184">
        <v>14.6</v>
      </c>
      <c r="R19" s="185">
        <v>13.6</v>
      </c>
      <c r="S19" s="184">
        <v>12.9</v>
      </c>
    </row>
    <row r="20" spans="2:19" ht="15" customHeight="1">
      <c r="B20" s="141" t="s">
        <v>9</v>
      </c>
      <c r="C20" s="144">
        <v>13.143000000000001</v>
      </c>
      <c r="D20" s="144">
        <v>14.396000000000001</v>
      </c>
      <c r="E20" s="144">
        <v>15.657999999999999</v>
      </c>
      <c r="F20" s="144">
        <v>16.128</v>
      </c>
      <c r="G20" s="144">
        <v>16.161000000000001</v>
      </c>
      <c r="H20" s="144">
        <v>14.939</v>
      </c>
      <c r="I20" s="144">
        <v>15.736000000000001</v>
      </c>
      <c r="J20" s="144">
        <v>15.855</v>
      </c>
      <c r="K20" s="144">
        <v>16.170000000000002</v>
      </c>
      <c r="L20" s="144">
        <v>17.111999999999998</v>
      </c>
      <c r="M20" s="144">
        <v>16.809999999999999</v>
      </c>
      <c r="N20" s="144">
        <v>16.841000000000001</v>
      </c>
      <c r="O20" s="144">
        <v>17.36</v>
      </c>
      <c r="P20" s="144">
        <v>17.774000000000001</v>
      </c>
      <c r="Q20" s="144">
        <v>18.062000000000001</v>
      </c>
      <c r="R20" s="144">
        <v>17.754999999999999</v>
      </c>
      <c r="S20" s="21"/>
    </row>
    <row r="21" spans="2:19" ht="15" customHeight="1">
      <c r="B21" s="142" t="s">
        <v>10</v>
      </c>
      <c r="C21" s="145">
        <v>11.305999999999999</v>
      </c>
      <c r="D21" s="145">
        <v>10.964</v>
      </c>
      <c r="E21" s="145">
        <v>11.664</v>
      </c>
      <c r="F21" s="145">
        <v>11.922000000000001</v>
      </c>
      <c r="G21" s="145">
        <v>11.025</v>
      </c>
      <c r="H21" s="145">
        <v>10.295</v>
      </c>
      <c r="I21" s="145">
        <v>10.388999999999999</v>
      </c>
      <c r="J21" s="145">
        <v>10.706</v>
      </c>
      <c r="K21" s="145">
        <v>10.743</v>
      </c>
      <c r="L21" s="145">
        <v>11.087999999999999</v>
      </c>
      <c r="M21" s="145">
        <v>11.009</v>
      </c>
      <c r="N21" s="145">
        <v>10.577</v>
      </c>
      <c r="O21" s="145">
        <v>10.929</v>
      </c>
      <c r="P21" s="145">
        <v>10.92</v>
      </c>
      <c r="Q21" s="145">
        <v>10.83</v>
      </c>
      <c r="R21" s="145">
        <v>10.752000000000001</v>
      </c>
      <c r="S21" s="21"/>
    </row>
    <row r="22" spans="2:19" ht="15" customHeight="1">
      <c r="B22" s="142" t="s">
        <v>11</v>
      </c>
      <c r="C22" s="145">
        <v>14.582000000000001</v>
      </c>
      <c r="D22" s="145">
        <v>14.535</v>
      </c>
      <c r="E22" s="145">
        <v>15.238</v>
      </c>
      <c r="F22" s="145">
        <v>16.555</v>
      </c>
      <c r="G22" s="145">
        <v>16.131</v>
      </c>
      <c r="H22" s="145">
        <v>14.162000000000001</v>
      </c>
      <c r="I22" s="145">
        <v>14.587</v>
      </c>
      <c r="J22" s="145">
        <v>14.957000000000001</v>
      </c>
      <c r="K22" s="145">
        <v>14.927</v>
      </c>
      <c r="L22" s="145">
        <v>15.238</v>
      </c>
      <c r="M22" s="145">
        <v>16.724</v>
      </c>
      <c r="N22" s="145">
        <v>17.565000000000001</v>
      </c>
      <c r="O22" s="145">
        <v>18.518000000000001</v>
      </c>
      <c r="P22" s="145">
        <v>18.43</v>
      </c>
      <c r="Q22" s="145">
        <v>18.649000000000001</v>
      </c>
      <c r="R22" s="145">
        <v>17.632999999999999</v>
      </c>
      <c r="S22" s="21"/>
    </row>
    <row r="23" spans="2:19" ht="15" customHeight="1">
      <c r="B23" s="142" t="s">
        <v>12</v>
      </c>
      <c r="C23" s="182">
        <v>8.8640000000000008</v>
      </c>
      <c r="D23" s="182">
        <v>8.65</v>
      </c>
      <c r="E23" s="182">
        <v>8.9960000000000004</v>
      </c>
      <c r="F23" s="182">
        <v>9.3539999999999992</v>
      </c>
      <c r="G23" s="182">
        <v>10.023</v>
      </c>
      <c r="H23" s="182">
        <v>9.68</v>
      </c>
      <c r="I23" s="182">
        <v>10.111000000000001</v>
      </c>
      <c r="J23" s="182">
        <v>10.012</v>
      </c>
      <c r="K23" s="182">
        <v>9.7710000000000008</v>
      </c>
      <c r="L23" s="182">
        <v>10.295</v>
      </c>
      <c r="M23" s="182">
        <v>10.635</v>
      </c>
      <c r="N23" s="182">
        <v>12.797000000000001</v>
      </c>
      <c r="O23" s="182">
        <v>13.542</v>
      </c>
      <c r="P23" s="182">
        <v>13.048999999999999</v>
      </c>
      <c r="Q23" s="182">
        <v>13.083</v>
      </c>
      <c r="R23" s="182">
        <v>13.259</v>
      </c>
      <c r="S23" s="143"/>
    </row>
    <row r="24" spans="2:19" ht="15" customHeight="1">
      <c r="B24" s="142" t="s">
        <v>13</v>
      </c>
      <c r="C24" s="145">
        <v>12.138</v>
      </c>
      <c r="D24" s="145">
        <v>12.898</v>
      </c>
      <c r="E24" s="145">
        <v>13.632999999999999</v>
      </c>
      <c r="F24" s="145">
        <v>13.815</v>
      </c>
      <c r="G24" s="145">
        <v>13.164999999999999</v>
      </c>
      <c r="H24" s="145">
        <v>13.073</v>
      </c>
      <c r="I24" s="145">
        <v>13.579000000000001</v>
      </c>
      <c r="J24" s="145">
        <v>14.398999999999999</v>
      </c>
      <c r="K24" s="145">
        <v>14.872999999999999</v>
      </c>
      <c r="L24" s="145">
        <v>14.981999999999999</v>
      </c>
      <c r="M24" s="145">
        <v>15.292999999999999</v>
      </c>
      <c r="N24" s="145">
        <v>15.567</v>
      </c>
      <c r="O24" s="145">
        <v>16.148</v>
      </c>
      <c r="P24" s="145">
        <v>16.562000000000001</v>
      </c>
      <c r="Q24" s="145">
        <v>15.653</v>
      </c>
      <c r="R24" s="145">
        <v>17.670000000000002</v>
      </c>
      <c r="S24" s="21"/>
    </row>
    <row r="25" spans="2:19" ht="15" customHeight="1">
      <c r="B25" s="142" t="s">
        <v>14</v>
      </c>
      <c r="C25" s="145">
        <v>8.1669999999999998</v>
      </c>
      <c r="D25" s="145">
        <v>8.2859999999999996</v>
      </c>
      <c r="E25" s="145">
        <v>9.2789999999999999</v>
      </c>
      <c r="F25" s="145">
        <v>10.015000000000001</v>
      </c>
      <c r="G25" s="145">
        <v>9.8770000000000007</v>
      </c>
      <c r="H25" s="145">
        <v>10.102</v>
      </c>
      <c r="I25" s="145">
        <v>10.536</v>
      </c>
      <c r="J25" s="145">
        <v>10.196</v>
      </c>
      <c r="K25" s="145">
        <v>10.954000000000001</v>
      </c>
      <c r="L25" s="145">
        <v>10.656000000000001</v>
      </c>
      <c r="M25" s="145">
        <v>9.673</v>
      </c>
      <c r="N25" s="145">
        <v>9.077</v>
      </c>
      <c r="O25" s="145">
        <v>9.3810000000000002</v>
      </c>
      <c r="P25" s="145">
        <v>8.9260000000000002</v>
      </c>
      <c r="Q25" s="145">
        <v>8.7189999999999994</v>
      </c>
      <c r="R25" s="145">
        <v>8.0030000000000001</v>
      </c>
      <c r="S25" s="21"/>
    </row>
    <row r="26" spans="2:19" ht="15" customHeight="1">
      <c r="B26" s="142" t="s">
        <v>15</v>
      </c>
      <c r="C26" s="145">
        <v>8.5630000000000006</v>
      </c>
      <c r="D26" s="145">
        <v>8.2710000000000008</v>
      </c>
      <c r="E26" s="145">
        <v>8.32</v>
      </c>
      <c r="F26" s="145">
        <v>7.8319999999999999</v>
      </c>
      <c r="G26" s="145">
        <v>7.944</v>
      </c>
      <c r="H26" s="145">
        <v>8.2720000000000002</v>
      </c>
      <c r="I26" s="145">
        <v>8.8629999999999995</v>
      </c>
      <c r="J26" s="145">
        <v>9.327</v>
      </c>
      <c r="K26" s="145">
        <v>9.4009999999999998</v>
      </c>
      <c r="L26" s="145">
        <v>8.8460000000000001</v>
      </c>
      <c r="M26" s="145">
        <v>9.6549999999999994</v>
      </c>
      <c r="N26" s="145">
        <v>9.5030000000000001</v>
      </c>
      <c r="O26" s="145">
        <v>9.4380000000000006</v>
      </c>
      <c r="P26" s="145">
        <v>9.8439999999999994</v>
      </c>
      <c r="Q26" s="145">
        <v>9.9160000000000004</v>
      </c>
      <c r="R26" s="145">
        <v>9.8239999999999998</v>
      </c>
      <c r="S26" s="21"/>
    </row>
    <row r="27" spans="2:19" ht="15" customHeight="1">
      <c r="B27" s="142" t="s">
        <v>16</v>
      </c>
      <c r="C27" s="145">
        <v>13.89</v>
      </c>
      <c r="D27" s="145">
        <v>14.669</v>
      </c>
      <c r="E27" s="145">
        <v>16.093</v>
      </c>
      <c r="F27" s="145">
        <v>16.507999999999999</v>
      </c>
      <c r="G27" s="145">
        <v>16.507999999999999</v>
      </c>
      <c r="H27" s="145">
        <v>14.598000000000001</v>
      </c>
      <c r="I27" s="145">
        <v>15.513</v>
      </c>
      <c r="J27" s="145">
        <v>16.146999999999998</v>
      </c>
      <c r="K27" s="145">
        <v>16.542999999999999</v>
      </c>
      <c r="L27" s="145">
        <v>16.361000000000001</v>
      </c>
      <c r="M27" s="145">
        <v>16.681000000000001</v>
      </c>
      <c r="N27" s="145">
        <v>14.887</v>
      </c>
      <c r="O27" s="145">
        <v>13.69</v>
      </c>
      <c r="P27" s="145">
        <v>12.946999999999999</v>
      </c>
      <c r="Q27" s="145">
        <v>14.038</v>
      </c>
      <c r="R27" s="145">
        <v>14.169</v>
      </c>
      <c r="S27" s="21"/>
    </row>
    <row r="28" spans="2:19" ht="15" customHeight="1">
      <c r="B28" s="142" t="s">
        <v>17</v>
      </c>
      <c r="C28" s="145">
        <v>12.58</v>
      </c>
      <c r="D28" s="145">
        <v>13.87</v>
      </c>
      <c r="E28" s="145">
        <v>14.07</v>
      </c>
      <c r="F28" s="145">
        <v>14.95</v>
      </c>
      <c r="G28" s="145">
        <v>14.231999999999999</v>
      </c>
      <c r="H28" s="145">
        <v>12.708</v>
      </c>
      <c r="I28" s="145">
        <v>12.276999999999999</v>
      </c>
      <c r="J28" s="145">
        <v>12.368</v>
      </c>
      <c r="K28" s="145">
        <v>13.096</v>
      </c>
      <c r="L28" s="145">
        <v>13.577</v>
      </c>
      <c r="M28" s="145">
        <v>13.458</v>
      </c>
      <c r="N28" s="145">
        <v>12.95</v>
      </c>
      <c r="O28" s="145">
        <v>13.026999999999999</v>
      </c>
      <c r="P28" s="145">
        <v>13.170999999999999</v>
      </c>
      <c r="Q28" s="145">
        <v>13.183999999999999</v>
      </c>
      <c r="R28" s="145">
        <v>13.486000000000001</v>
      </c>
      <c r="S28" s="21"/>
    </row>
    <row r="29" spans="2:19" ht="15" customHeight="1">
      <c r="B29" s="142" t="s">
        <v>18</v>
      </c>
      <c r="C29" s="145">
        <v>17.882000000000001</v>
      </c>
      <c r="D29" s="145">
        <v>17.933</v>
      </c>
      <c r="E29" s="145">
        <v>19.146999999999998</v>
      </c>
      <c r="F29" s="145">
        <v>18.812000000000001</v>
      </c>
      <c r="G29" s="145">
        <v>19.146000000000001</v>
      </c>
      <c r="H29" s="145">
        <v>18.498999999999999</v>
      </c>
      <c r="I29" s="145">
        <v>18.722000000000001</v>
      </c>
      <c r="J29" s="145">
        <v>18.838000000000001</v>
      </c>
      <c r="K29" s="145">
        <v>18.687999999999999</v>
      </c>
      <c r="L29" s="145">
        <v>18.853000000000002</v>
      </c>
      <c r="M29" s="145">
        <v>18.463999999999999</v>
      </c>
      <c r="N29" s="145">
        <v>18.423999999999999</v>
      </c>
      <c r="O29" s="145">
        <v>18.753</v>
      </c>
      <c r="P29" s="145">
        <v>19.686</v>
      </c>
      <c r="Q29" s="145">
        <v>19.925999999999998</v>
      </c>
      <c r="R29" s="145">
        <v>19.718</v>
      </c>
      <c r="S29" s="21"/>
    </row>
    <row r="30" spans="2:19" ht="15" customHeight="1"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83"/>
    </row>
    <row r="31" spans="2:19" s="7" customFormat="1" ht="15" customHeight="1">
      <c r="B31" s="166" t="s">
        <v>176</v>
      </c>
      <c r="C31" s="167"/>
      <c r="D31" s="167"/>
      <c r="E31" s="167"/>
      <c r="F31" s="167"/>
      <c r="G31" s="167"/>
      <c r="H31" s="167"/>
      <c r="I31" s="167"/>
      <c r="J31" s="167"/>
      <c r="K31" s="167"/>
      <c r="L31" s="167"/>
      <c r="M31" s="173"/>
      <c r="N31" s="173"/>
      <c r="O31" s="173"/>
      <c r="P31" s="171"/>
      <c r="Q31" s="174"/>
      <c r="R31" s="175"/>
    </row>
    <row r="32" spans="2:19" s="7" customFormat="1" ht="18.75" customHeight="1">
      <c r="B32" s="216" t="s">
        <v>177</v>
      </c>
      <c r="C32" s="216"/>
      <c r="D32" s="216"/>
      <c r="E32" s="216"/>
      <c r="F32" s="216"/>
      <c r="G32" s="216"/>
      <c r="H32" s="216"/>
      <c r="I32" s="216"/>
      <c r="J32" s="216"/>
      <c r="K32" s="216"/>
      <c r="L32" s="216"/>
      <c r="M32" s="216"/>
      <c r="N32" s="216"/>
      <c r="O32" s="216"/>
      <c r="P32" s="216"/>
      <c r="Q32" s="216"/>
      <c r="R32" s="216"/>
    </row>
    <row r="33" spans="2:18" s="7" customFormat="1" ht="23.25" customHeight="1">
      <c r="B33" s="166" t="s">
        <v>172</v>
      </c>
      <c r="C33" s="167"/>
      <c r="D33" s="167"/>
      <c r="E33" s="167"/>
      <c r="F33" s="167"/>
      <c r="G33" s="167"/>
      <c r="H33" s="167"/>
      <c r="I33" s="167"/>
      <c r="J33" s="167"/>
      <c r="K33" s="167"/>
      <c r="L33" s="167"/>
      <c r="M33" s="168"/>
      <c r="N33" s="168"/>
      <c r="O33" s="176"/>
      <c r="P33" s="171"/>
      <c r="Q33" s="174"/>
      <c r="R33" s="175"/>
    </row>
    <row r="34" spans="2:18" ht="27" customHeight="1">
      <c r="B34" s="211" t="s">
        <v>162</v>
      </c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</row>
    <row r="35" spans="2:18" ht="15" customHeight="1">
      <c r="B35" s="177"/>
      <c r="C35" s="177"/>
      <c r="D35" s="177"/>
      <c r="E35" s="177"/>
      <c r="F35" s="177"/>
      <c r="G35" s="177"/>
      <c r="H35" s="177"/>
      <c r="I35" s="177"/>
      <c r="J35" s="177"/>
      <c r="K35" s="177"/>
      <c r="L35" s="177"/>
      <c r="M35" s="177"/>
      <c r="N35" s="175"/>
      <c r="O35" s="175"/>
      <c r="P35" s="175"/>
      <c r="Q35" s="174"/>
      <c r="R35" s="175"/>
    </row>
    <row r="36" spans="2:18" ht="15" customHeight="1">
      <c r="B36" s="134"/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Q36" s="2"/>
    </row>
    <row r="37" spans="2:18" ht="15.75" customHeight="1">
      <c r="Q37" s="2"/>
    </row>
    <row r="38" spans="2:18" ht="15" customHeight="1">
      <c r="B38" s="220" t="s">
        <v>19</v>
      </c>
      <c r="C38" s="220"/>
      <c r="D38" s="220"/>
      <c r="E38" s="220"/>
      <c r="F38" s="220"/>
      <c r="G38" s="220"/>
      <c r="H38" s="220"/>
      <c r="I38" s="220"/>
      <c r="J38" s="220"/>
      <c r="K38" s="220"/>
      <c r="L38" s="220"/>
      <c r="M38" s="220"/>
      <c r="Q38" s="2"/>
    </row>
    <row r="39" spans="2:18" ht="15" customHeight="1">
      <c r="B39" s="178" t="s">
        <v>0</v>
      </c>
      <c r="C39" s="178">
        <v>2004</v>
      </c>
      <c r="D39" s="178">
        <v>2005</v>
      </c>
      <c r="E39" s="178">
        <v>2006</v>
      </c>
      <c r="F39" s="178">
        <v>2007</v>
      </c>
      <c r="G39" s="178">
        <v>2008</v>
      </c>
      <c r="H39" s="178">
        <v>2009</v>
      </c>
      <c r="I39" s="178">
        <v>2010</v>
      </c>
      <c r="J39" s="178">
        <v>2011</v>
      </c>
      <c r="K39" s="178">
        <v>2012</v>
      </c>
      <c r="L39" s="178">
        <v>2013</v>
      </c>
      <c r="M39" s="178">
        <v>2014</v>
      </c>
      <c r="N39" s="140">
        <v>2015</v>
      </c>
      <c r="O39" s="178">
        <v>2016</v>
      </c>
      <c r="P39" s="140">
        <v>2017</v>
      </c>
      <c r="Q39" s="140">
        <v>2018</v>
      </c>
      <c r="R39" s="140">
        <v>2019</v>
      </c>
    </row>
    <row r="40" spans="2:18" ht="15" customHeight="1">
      <c r="B40" s="151" t="s">
        <v>20</v>
      </c>
      <c r="C40" s="186">
        <v>10.15</v>
      </c>
      <c r="D40" s="186">
        <v>10.372</v>
      </c>
      <c r="E40" s="186">
        <v>10.634</v>
      </c>
      <c r="F40" s="186">
        <v>11.125999999999999</v>
      </c>
      <c r="G40" s="186">
        <v>11.266</v>
      </c>
      <c r="H40" s="186">
        <v>11.419</v>
      </c>
      <c r="I40" s="186">
        <v>11.042</v>
      </c>
      <c r="J40" s="186">
        <v>11.353999999999999</v>
      </c>
      <c r="K40" s="186">
        <v>11.523</v>
      </c>
      <c r="L40" s="186">
        <v>11.519</v>
      </c>
      <c r="M40" s="186">
        <v>11.407</v>
      </c>
      <c r="N40" s="186">
        <v>11.349</v>
      </c>
      <c r="O40" s="186">
        <v>11.192</v>
      </c>
      <c r="P40" s="186">
        <v>11.154</v>
      </c>
      <c r="Q40" s="186">
        <v>11.382999999999999</v>
      </c>
      <c r="R40" s="186">
        <v>11.375</v>
      </c>
    </row>
    <row r="41" spans="2:18" ht="15" customHeight="1">
      <c r="B41" s="152" t="s">
        <v>21</v>
      </c>
      <c r="C41" s="187">
        <v>28.457999999999998</v>
      </c>
      <c r="D41" s="187">
        <v>27.562999999999999</v>
      </c>
      <c r="E41" s="187">
        <v>27.068000000000001</v>
      </c>
      <c r="F41" s="187">
        <v>27.366</v>
      </c>
      <c r="G41" s="187">
        <v>28.042999999999999</v>
      </c>
      <c r="H41" s="187">
        <v>27.196000000000002</v>
      </c>
      <c r="I41" s="187">
        <v>27.257000000000001</v>
      </c>
      <c r="J41" s="187">
        <v>27.411999999999999</v>
      </c>
      <c r="K41" s="187">
        <v>27.940999999999999</v>
      </c>
      <c r="L41" s="187">
        <v>28.492999999999999</v>
      </c>
      <c r="M41" s="187">
        <v>28.51</v>
      </c>
      <c r="N41" s="187">
        <v>28.933</v>
      </c>
      <c r="O41" s="187">
        <v>27.562000000000001</v>
      </c>
      <c r="P41" s="187">
        <v>27.466999999999999</v>
      </c>
      <c r="Q41" s="187">
        <v>27.794</v>
      </c>
      <c r="R41" s="187">
        <v>27.88</v>
      </c>
    </row>
    <row r="42" spans="2:18" ht="15" customHeight="1">
      <c r="B42" s="152" t="s">
        <v>44</v>
      </c>
      <c r="C42" s="187">
        <v>25.286000000000001</v>
      </c>
      <c r="D42" s="187">
        <v>25.279</v>
      </c>
      <c r="E42" s="187">
        <v>25.113</v>
      </c>
      <c r="F42" s="187">
        <v>24.695</v>
      </c>
      <c r="G42" s="187">
        <v>25.103000000000002</v>
      </c>
      <c r="H42" s="187">
        <v>23.588000000000001</v>
      </c>
      <c r="I42" s="187">
        <v>24.177</v>
      </c>
      <c r="J42" s="187">
        <v>24.504000000000001</v>
      </c>
      <c r="K42" s="187">
        <v>25.277000000000001</v>
      </c>
      <c r="L42" s="187">
        <v>25.661000000000001</v>
      </c>
      <c r="M42" s="187">
        <v>25.681000000000001</v>
      </c>
      <c r="N42" s="187">
        <v>23.98</v>
      </c>
      <c r="O42" s="187">
        <v>21.952000000000002</v>
      </c>
      <c r="P42" s="187">
        <v>22.498999999999999</v>
      </c>
      <c r="Q42" s="187">
        <v>23.091999999999999</v>
      </c>
      <c r="R42" s="187">
        <v>21.812999999999999</v>
      </c>
    </row>
    <row r="43" spans="2:18" ht="15" customHeight="1">
      <c r="B43" s="142" t="s">
        <v>23</v>
      </c>
      <c r="C43" s="187">
        <v>31.367000000000001</v>
      </c>
      <c r="D43" s="187">
        <v>33.146000000000001</v>
      </c>
      <c r="E43" s="187">
        <v>31.931999999999999</v>
      </c>
      <c r="F43" s="187">
        <v>35.154000000000003</v>
      </c>
      <c r="G43" s="187">
        <v>33.472000000000001</v>
      </c>
      <c r="H43" s="187">
        <v>33.234999999999999</v>
      </c>
      <c r="I43" s="187">
        <v>32.527000000000001</v>
      </c>
      <c r="J43" s="187">
        <v>32.558</v>
      </c>
      <c r="K43" s="187">
        <v>33.26</v>
      </c>
      <c r="L43" s="187">
        <v>33.488</v>
      </c>
      <c r="M43" s="187">
        <v>36.164000000000001</v>
      </c>
      <c r="N43" s="187">
        <v>33.645000000000003</v>
      </c>
      <c r="O43" s="187">
        <v>33.104999999999997</v>
      </c>
      <c r="P43" s="187">
        <v>33.488999999999997</v>
      </c>
      <c r="Q43" s="187">
        <v>32.231000000000002</v>
      </c>
      <c r="R43" s="187">
        <v>34.136000000000003</v>
      </c>
    </row>
    <row r="44" spans="2:18" ht="15" customHeight="1">
      <c r="B44" s="142" t="s">
        <v>24</v>
      </c>
      <c r="C44" s="187">
        <v>20.779</v>
      </c>
      <c r="D44" s="187">
        <v>21.292999999999999</v>
      </c>
      <c r="E44" s="187">
        <v>21.036999999999999</v>
      </c>
      <c r="F44" s="187">
        <v>20.213999999999999</v>
      </c>
      <c r="G44" s="187">
        <v>19.341999999999999</v>
      </c>
      <c r="H44" s="187">
        <v>17.919</v>
      </c>
      <c r="I44" s="187">
        <v>17.971</v>
      </c>
      <c r="J44" s="187">
        <v>17.765999999999998</v>
      </c>
      <c r="K44" s="187">
        <v>17.759</v>
      </c>
      <c r="L44" s="187">
        <v>17.792999999999999</v>
      </c>
      <c r="M44" s="187">
        <v>18.07</v>
      </c>
      <c r="N44" s="187">
        <v>18.402999999999999</v>
      </c>
      <c r="O44" s="187">
        <v>18.548999999999999</v>
      </c>
      <c r="P44" s="187">
        <v>18.327000000000002</v>
      </c>
      <c r="Q44" s="187">
        <v>18.577000000000002</v>
      </c>
      <c r="R44" s="187">
        <v>18.518999999999998</v>
      </c>
    </row>
    <row r="45" spans="2:18" ht="15" customHeight="1">
      <c r="B45" s="142" t="s">
        <v>25</v>
      </c>
      <c r="C45" s="187">
        <v>14.956</v>
      </c>
      <c r="D45" s="187">
        <v>15.769</v>
      </c>
      <c r="E45" s="187">
        <v>16.145</v>
      </c>
      <c r="F45" s="187">
        <v>16.681999999999999</v>
      </c>
      <c r="G45" s="187">
        <v>13.065</v>
      </c>
      <c r="H45" s="187">
        <v>10.49</v>
      </c>
      <c r="I45" s="187">
        <v>12.669</v>
      </c>
      <c r="J45" s="187">
        <v>12.164</v>
      </c>
      <c r="K45" s="187">
        <v>12.039</v>
      </c>
      <c r="L45" s="187">
        <v>13.871</v>
      </c>
      <c r="M45" s="187">
        <v>14.414</v>
      </c>
      <c r="N45" s="187">
        <v>14.48</v>
      </c>
      <c r="O45" s="187">
        <v>14.039</v>
      </c>
      <c r="P45" s="187">
        <v>13.939</v>
      </c>
      <c r="Q45" s="187">
        <v>14.433</v>
      </c>
      <c r="R45" s="187">
        <v>13.959</v>
      </c>
    </row>
    <row r="46" spans="2:18" ht="15" customHeight="1">
      <c r="B46" s="142" t="s">
        <v>26</v>
      </c>
      <c r="C46" s="187">
        <v>25.966999999999999</v>
      </c>
      <c r="D46" s="187">
        <v>24.724</v>
      </c>
      <c r="E46" s="187">
        <v>25.574000000000002</v>
      </c>
      <c r="F46" s="187">
        <v>25.966999999999999</v>
      </c>
      <c r="G46" s="187">
        <v>25.596</v>
      </c>
      <c r="H46" s="187">
        <v>28.34</v>
      </c>
      <c r="I46" s="187">
        <v>26.437999999999999</v>
      </c>
      <c r="J46" s="187">
        <v>25.09</v>
      </c>
      <c r="K46" s="187">
        <v>25.423999999999999</v>
      </c>
      <c r="L46" s="187">
        <v>25.707000000000001</v>
      </c>
      <c r="M46" s="187">
        <v>26.143999999999998</v>
      </c>
      <c r="N46" s="187">
        <v>27.242999999999999</v>
      </c>
      <c r="O46" s="187">
        <v>27.361999999999998</v>
      </c>
      <c r="P46" s="187">
        <v>26.669</v>
      </c>
      <c r="Q46" s="187">
        <v>27.012</v>
      </c>
      <c r="R46" s="187">
        <v>27.132999999999999</v>
      </c>
    </row>
    <row r="47" spans="2:18" ht="15" customHeight="1">
      <c r="B47" s="142" t="s">
        <v>27</v>
      </c>
      <c r="C47" s="187">
        <v>21.812000000000001</v>
      </c>
      <c r="D47" s="187">
        <v>21.792999999999999</v>
      </c>
      <c r="E47" s="187">
        <v>21.42</v>
      </c>
      <c r="F47" s="187">
        <v>21.065000000000001</v>
      </c>
      <c r="G47" s="187">
        <v>20.491</v>
      </c>
      <c r="H47" s="187">
        <v>18.882999999999999</v>
      </c>
      <c r="I47" s="187">
        <v>18.600999999999999</v>
      </c>
      <c r="J47" s="187">
        <v>20.018000000000001</v>
      </c>
      <c r="K47" s="187">
        <v>20.135999999999999</v>
      </c>
      <c r="L47" s="187">
        <v>20.643000000000001</v>
      </c>
      <c r="M47" s="187">
        <v>20.632000000000001</v>
      </c>
      <c r="N47" s="187">
        <v>20.471</v>
      </c>
      <c r="O47" s="187">
        <v>20.812999999999999</v>
      </c>
      <c r="P47" s="187">
        <v>20.768000000000001</v>
      </c>
      <c r="Q47" s="187">
        <v>20.835000000000001</v>
      </c>
      <c r="R47" s="187">
        <v>20.629000000000001</v>
      </c>
    </row>
    <row r="48" spans="2:18" ht="15" customHeight="1">
      <c r="B48" s="142" t="s">
        <v>28</v>
      </c>
      <c r="C48" s="187">
        <v>17.594999999999999</v>
      </c>
      <c r="D48" s="187">
        <v>17.064</v>
      </c>
      <c r="E48" s="187">
        <v>16.247</v>
      </c>
      <c r="F48" s="187">
        <v>15.526</v>
      </c>
      <c r="G48" s="187">
        <v>14.923</v>
      </c>
      <c r="H48" s="187">
        <v>13.159000000000001</v>
      </c>
      <c r="I48" s="187">
        <v>15.015000000000001</v>
      </c>
      <c r="J48" s="187">
        <v>14.439</v>
      </c>
      <c r="K48" s="187">
        <v>14.829000000000001</v>
      </c>
      <c r="L48" s="187">
        <v>15.438000000000001</v>
      </c>
      <c r="M48" s="187">
        <v>15.164999999999999</v>
      </c>
      <c r="N48" s="187">
        <v>15.122</v>
      </c>
      <c r="O48" s="187">
        <v>15.147</v>
      </c>
      <c r="P48" s="187">
        <v>15.736000000000001</v>
      </c>
      <c r="Q48" s="187">
        <v>15.420999999999999</v>
      </c>
      <c r="R48" s="187">
        <v>15</v>
      </c>
    </row>
    <row r="49" spans="2:18" ht="15" customHeight="1">
      <c r="B49" s="142" t="s">
        <v>29</v>
      </c>
      <c r="C49" s="187">
        <v>19.303000000000001</v>
      </c>
      <c r="D49" s="187">
        <v>20.547000000000001</v>
      </c>
      <c r="E49" s="187">
        <v>19.745999999999999</v>
      </c>
      <c r="F49" s="187">
        <v>20.053000000000001</v>
      </c>
      <c r="G49" s="187">
        <v>19.981999999999999</v>
      </c>
      <c r="H49" s="187">
        <v>19.603000000000002</v>
      </c>
      <c r="I49" s="187">
        <v>20.552</v>
      </c>
      <c r="J49" s="187">
        <v>22.413</v>
      </c>
      <c r="K49" s="187">
        <v>24.109000000000002</v>
      </c>
      <c r="L49" s="187">
        <v>24.199000000000002</v>
      </c>
      <c r="M49" s="187">
        <v>24.806999999999999</v>
      </c>
      <c r="N49" s="187">
        <v>25.067</v>
      </c>
      <c r="O49" s="187">
        <v>26.635999999999999</v>
      </c>
      <c r="P49" s="187">
        <v>25.951000000000001</v>
      </c>
      <c r="Q49" s="187">
        <v>26.161000000000001</v>
      </c>
      <c r="R49" s="187">
        <v>25.632000000000001</v>
      </c>
    </row>
    <row r="50" spans="2:18" ht="15" customHeight="1">
      <c r="B50" s="141" t="s">
        <v>30</v>
      </c>
      <c r="C50" s="186">
        <v>23.617000000000001</v>
      </c>
      <c r="D50" s="186">
        <v>22.917999999999999</v>
      </c>
      <c r="E50" s="186">
        <v>22.800999999999998</v>
      </c>
      <c r="F50" s="186">
        <v>24.379000000000001</v>
      </c>
      <c r="G50" s="186">
        <v>24.363</v>
      </c>
      <c r="H50" s="186">
        <v>24.199000000000002</v>
      </c>
      <c r="I50" s="186">
        <v>23.47</v>
      </c>
      <c r="J50" s="186">
        <v>21.738</v>
      </c>
      <c r="K50" s="186">
        <v>23.379000000000001</v>
      </c>
      <c r="L50" s="186">
        <v>23.117999999999999</v>
      </c>
      <c r="M50" s="186">
        <v>23.378</v>
      </c>
      <c r="N50" s="186">
        <v>23.523</v>
      </c>
      <c r="O50" s="186">
        <v>23.687000000000001</v>
      </c>
      <c r="P50" s="186">
        <v>23.762</v>
      </c>
      <c r="Q50" s="186">
        <v>23.088000000000001</v>
      </c>
      <c r="R50" s="186">
        <v>22.183</v>
      </c>
    </row>
    <row r="51" spans="2:18" ht="15" customHeight="1">
      <c r="B51" s="142" t="s">
        <v>31</v>
      </c>
      <c r="C51" s="187">
        <v>27.762</v>
      </c>
      <c r="D51" s="187">
        <v>30.404</v>
      </c>
      <c r="E51" s="187">
        <v>30.402999999999999</v>
      </c>
      <c r="F51" s="187">
        <v>28.923999999999999</v>
      </c>
      <c r="G51" s="187">
        <v>25.588999999999999</v>
      </c>
      <c r="H51" s="187">
        <v>22.666</v>
      </c>
      <c r="I51" s="187">
        <v>24.05</v>
      </c>
      <c r="J51" s="187">
        <v>24.469000000000001</v>
      </c>
      <c r="K51" s="187">
        <v>25.065999999999999</v>
      </c>
      <c r="L51" s="187">
        <v>25.349</v>
      </c>
      <c r="M51" s="187">
        <v>28.184999999999999</v>
      </c>
      <c r="N51" s="187">
        <v>26.331</v>
      </c>
      <c r="O51" s="187">
        <v>41.359000000000002</v>
      </c>
      <c r="P51" s="187">
        <v>27.584</v>
      </c>
      <c r="Q51" s="187">
        <v>26.97</v>
      </c>
      <c r="R51" s="187">
        <v>25.84</v>
      </c>
    </row>
    <row r="52" spans="2:18" ht="15" customHeight="1">
      <c r="B52" s="142" t="s">
        <v>32</v>
      </c>
      <c r="C52" s="187">
        <v>25.216000000000001</v>
      </c>
      <c r="D52" s="187">
        <v>25.617999999999999</v>
      </c>
      <c r="E52" s="187">
        <v>26.96</v>
      </c>
      <c r="F52" s="187">
        <v>26.067</v>
      </c>
      <c r="G52" s="187">
        <v>23.905999999999999</v>
      </c>
      <c r="H52" s="187">
        <v>22.725999999999999</v>
      </c>
      <c r="I52" s="187">
        <v>22.611000000000001</v>
      </c>
      <c r="J52" s="187">
        <v>23.08</v>
      </c>
      <c r="K52" s="187">
        <v>23.658999999999999</v>
      </c>
      <c r="L52" s="187">
        <v>23.795000000000002</v>
      </c>
      <c r="M52" s="187">
        <v>23.966000000000001</v>
      </c>
      <c r="N52" s="187">
        <v>19.411000000000001</v>
      </c>
      <c r="O52" s="187">
        <v>19.475000000000001</v>
      </c>
      <c r="P52" s="187">
        <v>18.794</v>
      </c>
      <c r="Q52" s="187">
        <v>18.774000000000001</v>
      </c>
      <c r="R52" s="187">
        <v>18.716999999999999</v>
      </c>
    </row>
    <row r="53" spans="2:18" ht="15" customHeight="1">
      <c r="B53" s="142" t="s">
        <v>33</v>
      </c>
      <c r="C53" s="187">
        <v>20.763999999999999</v>
      </c>
      <c r="D53" s="187">
        <v>20.431000000000001</v>
      </c>
      <c r="E53" s="187">
        <v>21.861000000000001</v>
      </c>
      <c r="F53" s="187">
        <v>22.189</v>
      </c>
      <c r="G53" s="187">
        <v>21.824000000000002</v>
      </c>
      <c r="H53" s="187">
        <v>22.379000000000001</v>
      </c>
      <c r="I53" s="187">
        <v>22.177</v>
      </c>
      <c r="J53" s="187">
        <v>22.155000000000001</v>
      </c>
      <c r="K53" s="187">
        <v>23.44</v>
      </c>
      <c r="L53" s="187">
        <v>23.596</v>
      </c>
      <c r="M53" s="187">
        <v>23.145</v>
      </c>
      <c r="N53" s="187">
        <v>22.654</v>
      </c>
      <c r="O53" s="187">
        <v>24.544</v>
      </c>
      <c r="P53" s="187">
        <v>24.161000000000001</v>
      </c>
      <c r="Q53" s="187">
        <v>23.79</v>
      </c>
      <c r="R53" s="187">
        <v>24.187000000000001</v>
      </c>
    </row>
    <row r="54" spans="2:18" ht="15" customHeight="1">
      <c r="B54" s="152" t="s">
        <v>34</v>
      </c>
      <c r="C54" s="187">
        <v>24.437999999999999</v>
      </c>
      <c r="D54" s="187">
        <v>25.715</v>
      </c>
      <c r="E54" s="187">
        <v>24.341999999999999</v>
      </c>
      <c r="F54" s="187">
        <v>24.812000000000001</v>
      </c>
      <c r="G54" s="187">
        <v>24.864000000000001</v>
      </c>
      <c r="H54" s="187">
        <v>25.363</v>
      </c>
      <c r="I54" s="187">
        <v>25.209</v>
      </c>
      <c r="J54" s="187">
        <v>24.783000000000001</v>
      </c>
      <c r="K54" s="187">
        <v>25.908000000000001</v>
      </c>
      <c r="L54" s="187">
        <v>26.068999999999999</v>
      </c>
      <c r="M54" s="187">
        <v>25.882999999999999</v>
      </c>
      <c r="N54" s="187">
        <v>25.231000000000002</v>
      </c>
      <c r="O54" s="187">
        <v>25.035</v>
      </c>
      <c r="P54" s="187">
        <v>25.356000000000002</v>
      </c>
      <c r="Q54" s="187">
        <v>27.181999999999999</v>
      </c>
      <c r="R54" s="187">
        <v>26.606999999999999</v>
      </c>
    </row>
    <row r="55" spans="2:18" ht="15" customHeight="1">
      <c r="B55" s="152" t="s">
        <v>35</v>
      </c>
      <c r="C55" s="187">
        <v>32.335000000000001</v>
      </c>
      <c r="D55" s="187">
        <v>34.159999999999997</v>
      </c>
      <c r="E55" s="187">
        <v>33.307000000000002</v>
      </c>
      <c r="F55" s="187">
        <v>31.902000000000001</v>
      </c>
      <c r="G55" s="187">
        <v>30.773</v>
      </c>
      <c r="H55" s="187">
        <v>28.094999999999999</v>
      </c>
      <c r="I55" s="187">
        <v>28.099</v>
      </c>
      <c r="J55" s="187">
        <v>27.885999999999999</v>
      </c>
      <c r="K55" s="187">
        <v>29.460999999999999</v>
      </c>
      <c r="L55" s="187">
        <v>28.385000000000002</v>
      </c>
      <c r="M55" s="187">
        <v>29.125</v>
      </c>
      <c r="N55" s="187">
        <v>29.460999999999999</v>
      </c>
      <c r="O55" s="187">
        <v>29.405999999999999</v>
      </c>
      <c r="P55" s="187">
        <v>29.533000000000001</v>
      </c>
      <c r="Q55" s="187">
        <v>30.718</v>
      </c>
      <c r="R55" s="187">
        <v>30.047000000000001</v>
      </c>
    </row>
    <row r="56" spans="2:18" ht="15" customHeight="1">
      <c r="B56" s="152" t="s">
        <v>36</v>
      </c>
      <c r="C56" s="187">
        <v>36.514000000000003</v>
      </c>
      <c r="D56" s="187">
        <v>36.866999999999997</v>
      </c>
      <c r="E56" s="187">
        <v>37.292999999999999</v>
      </c>
      <c r="F56" s="187">
        <v>36.744999999999997</v>
      </c>
      <c r="G56" s="187">
        <v>36.375999999999998</v>
      </c>
      <c r="H56" s="187">
        <v>35.389000000000003</v>
      </c>
      <c r="I56" s="187">
        <v>36.106000000000002</v>
      </c>
      <c r="J56" s="187">
        <v>36.831000000000003</v>
      </c>
      <c r="K56" s="187">
        <v>36.232999999999997</v>
      </c>
      <c r="L56" s="187">
        <v>34.53</v>
      </c>
      <c r="M56" s="187">
        <v>33.357999999999997</v>
      </c>
      <c r="N56" s="187">
        <v>32.508000000000003</v>
      </c>
      <c r="O56" s="187">
        <v>32.591999999999999</v>
      </c>
      <c r="P56" s="187">
        <v>32.621000000000002</v>
      </c>
      <c r="Q56" s="187">
        <v>33.518999999999998</v>
      </c>
      <c r="R56" s="187">
        <v>33.715000000000003</v>
      </c>
    </row>
    <row r="57" spans="2:18" ht="15" customHeight="1">
      <c r="B57" s="152" t="s">
        <v>37</v>
      </c>
      <c r="C57" s="187">
        <v>20.731000000000002</v>
      </c>
      <c r="D57" s="187">
        <v>21.155999999999999</v>
      </c>
      <c r="E57" s="187">
        <v>21.64</v>
      </c>
      <c r="F57" s="187">
        <v>21.888999999999999</v>
      </c>
      <c r="G57" s="187">
        <v>21.579000000000001</v>
      </c>
      <c r="H57" s="187">
        <v>19.733000000000001</v>
      </c>
      <c r="I57" s="187">
        <v>20.327999999999999</v>
      </c>
      <c r="J57" s="187">
        <v>23.709</v>
      </c>
      <c r="K57" s="187">
        <v>23.141999999999999</v>
      </c>
      <c r="L57" s="187">
        <v>24.949000000000002</v>
      </c>
      <c r="M57" s="187">
        <v>23.177</v>
      </c>
      <c r="N57" s="187">
        <v>23.286000000000001</v>
      </c>
      <c r="O57" s="187">
        <v>22.923999999999999</v>
      </c>
      <c r="P57" s="187">
        <v>22.914999999999999</v>
      </c>
      <c r="Q57" s="187">
        <v>23.271999999999998</v>
      </c>
      <c r="R57" s="187">
        <v>22.937000000000001</v>
      </c>
    </row>
    <row r="58" spans="2:18" ht="15" customHeight="1">
      <c r="B58" s="152" t="s">
        <v>38</v>
      </c>
      <c r="C58" s="187">
        <v>24.47</v>
      </c>
      <c r="D58" s="187">
        <v>24.815000000000001</v>
      </c>
      <c r="E58" s="187">
        <v>24.995000000000001</v>
      </c>
      <c r="F58" s="187">
        <v>25.131</v>
      </c>
      <c r="G58" s="187">
        <v>24.238</v>
      </c>
      <c r="H58" s="187">
        <v>23.146000000000001</v>
      </c>
      <c r="I58" s="187">
        <v>24.233000000000001</v>
      </c>
      <c r="J58" s="187">
        <v>24.821999999999999</v>
      </c>
      <c r="K58" s="187">
        <v>24.277000000000001</v>
      </c>
      <c r="L58" s="187">
        <v>24.364000000000001</v>
      </c>
      <c r="M58" s="187">
        <v>24.529</v>
      </c>
      <c r="N58" s="187">
        <v>24.762</v>
      </c>
      <c r="O58" s="187">
        <v>24.783000000000001</v>
      </c>
      <c r="P58" s="187">
        <v>24.763999999999999</v>
      </c>
      <c r="Q58" s="187">
        <v>24.763000000000002</v>
      </c>
      <c r="R58" s="187">
        <v>24.687999999999999</v>
      </c>
    </row>
    <row r="59" spans="2:18" ht="15" customHeight="1">
      <c r="B59" s="152" t="s">
        <v>39</v>
      </c>
      <c r="C59" s="187">
        <v>19.395</v>
      </c>
      <c r="D59" s="187">
        <v>19.029</v>
      </c>
      <c r="E59" s="187">
        <v>18.561</v>
      </c>
      <c r="F59" s="187">
        <v>18.731999999999999</v>
      </c>
      <c r="G59" s="187">
        <v>18.074999999999999</v>
      </c>
      <c r="H59" s="187">
        <v>17.47</v>
      </c>
      <c r="I59" s="187">
        <v>17.212</v>
      </c>
      <c r="J59" s="187">
        <v>17.95</v>
      </c>
      <c r="K59" s="187">
        <v>18.273</v>
      </c>
      <c r="L59" s="187">
        <v>18.594000000000001</v>
      </c>
      <c r="M59" s="187">
        <v>17.89</v>
      </c>
      <c r="N59" s="187">
        <v>18.309000000000001</v>
      </c>
      <c r="O59" s="187">
        <v>18.895</v>
      </c>
      <c r="P59" s="187">
        <v>19.093</v>
      </c>
      <c r="Q59" s="187">
        <v>19.141999999999999</v>
      </c>
      <c r="R59" s="187">
        <v>18.966000000000001</v>
      </c>
    </row>
    <row r="60" spans="2:18" ht="15" customHeight="1">
      <c r="B60" s="152" t="s">
        <v>40</v>
      </c>
      <c r="C60" s="187">
        <v>18.306000000000001</v>
      </c>
      <c r="D60" s="187">
        <v>18.356000000000002</v>
      </c>
      <c r="E60" s="187">
        <v>17.077999999999999</v>
      </c>
      <c r="F60" s="187">
        <v>17.013000000000002</v>
      </c>
      <c r="G60" s="187">
        <v>16.75</v>
      </c>
      <c r="H60" s="187">
        <v>15.859</v>
      </c>
      <c r="I60" s="187">
        <v>15.473000000000001</v>
      </c>
      <c r="J60" s="187">
        <v>16.379000000000001</v>
      </c>
      <c r="K60" s="187">
        <v>15.85</v>
      </c>
      <c r="L60" s="187">
        <v>17.085000000000001</v>
      </c>
      <c r="M60" s="187">
        <v>17.798999999999999</v>
      </c>
      <c r="N60" s="187">
        <v>18.518999999999998</v>
      </c>
      <c r="O60" s="187">
        <v>18.628</v>
      </c>
      <c r="P60" s="187">
        <v>19.202000000000002</v>
      </c>
      <c r="Q60" s="187">
        <v>19.204000000000001</v>
      </c>
      <c r="R60" s="187">
        <v>19.369</v>
      </c>
    </row>
    <row r="61" spans="2:18" ht="15" customHeight="1">
      <c r="B61" s="152" t="s">
        <v>41</v>
      </c>
      <c r="C61" s="187">
        <v>25.367000000000001</v>
      </c>
      <c r="D61" s="187">
        <v>26.373999999999999</v>
      </c>
      <c r="E61" s="187">
        <v>26.103999999999999</v>
      </c>
      <c r="F61" s="187">
        <v>25.247</v>
      </c>
      <c r="G61" s="187">
        <v>23.491</v>
      </c>
      <c r="H61" s="187">
        <v>22.510999999999999</v>
      </c>
      <c r="I61" s="187">
        <v>22.587</v>
      </c>
      <c r="J61" s="187">
        <v>21.776</v>
      </c>
      <c r="K61" s="187">
        <v>21.27</v>
      </c>
      <c r="L61" s="187">
        <v>21.373000000000001</v>
      </c>
      <c r="M61" s="187">
        <v>21.259</v>
      </c>
      <c r="N61" s="187">
        <v>22</v>
      </c>
      <c r="O61" s="187">
        <v>23.201000000000001</v>
      </c>
      <c r="P61" s="187">
        <v>23.236999999999998</v>
      </c>
      <c r="Q61" s="187">
        <v>22.919</v>
      </c>
      <c r="R61" s="187">
        <v>22.219000000000001</v>
      </c>
    </row>
    <row r="62" spans="2:18" ht="15" customHeight="1">
      <c r="B62" s="152" t="s">
        <v>42</v>
      </c>
      <c r="C62" s="187">
        <v>9.2240000000000002</v>
      </c>
      <c r="D62" s="187">
        <v>9.4290000000000003</v>
      </c>
      <c r="E62" s="187">
        <v>9.5220000000000002</v>
      </c>
      <c r="F62" s="187">
        <v>9.36</v>
      </c>
      <c r="G62" s="187">
        <v>9.9130000000000003</v>
      </c>
      <c r="H62" s="187">
        <v>9.6820000000000004</v>
      </c>
      <c r="I62" s="187">
        <v>9.7189999999999994</v>
      </c>
      <c r="J62" s="187">
        <v>9.6519999999999992</v>
      </c>
      <c r="K62" s="187">
        <v>9.52</v>
      </c>
      <c r="L62" s="187">
        <v>9.6029999999999998</v>
      </c>
      <c r="M62" s="187">
        <v>9.4019999999999992</v>
      </c>
      <c r="N62" s="187">
        <v>9.8420000000000005</v>
      </c>
      <c r="O62" s="187">
        <v>9.7309999999999999</v>
      </c>
      <c r="P62" s="187">
        <v>10.401</v>
      </c>
      <c r="Q62" s="187">
        <v>10.081</v>
      </c>
      <c r="R62" s="187">
        <v>10.329000000000001</v>
      </c>
    </row>
    <row r="63" spans="2:18" ht="15" customHeight="1">
      <c r="B63" s="151" t="s">
        <v>43</v>
      </c>
      <c r="C63" s="186">
        <v>15.952</v>
      </c>
      <c r="D63" s="186">
        <v>16.183</v>
      </c>
      <c r="E63" s="186">
        <v>16.204000000000001</v>
      </c>
      <c r="F63" s="186">
        <v>15.981999999999999</v>
      </c>
      <c r="G63" s="186">
        <v>15.217000000000001</v>
      </c>
      <c r="H63" s="186">
        <v>15.547000000000001</v>
      </c>
      <c r="I63" s="186">
        <v>16.216999999999999</v>
      </c>
      <c r="J63" s="186">
        <v>16.276</v>
      </c>
      <c r="K63" s="186">
        <v>15.821</v>
      </c>
      <c r="L63" s="186">
        <v>16.050999999999998</v>
      </c>
      <c r="M63" s="186">
        <v>15.17</v>
      </c>
      <c r="N63" s="186">
        <v>15.308999999999999</v>
      </c>
      <c r="O63" s="186">
        <v>15.45</v>
      </c>
      <c r="P63" s="186">
        <v>15.1</v>
      </c>
      <c r="Q63" s="186">
        <v>14.502000000000001</v>
      </c>
      <c r="R63" s="186">
        <v>13.715999999999999</v>
      </c>
    </row>
    <row r="64" spans="2:18" ht="15" customHeight="1">
      <c r="B64" s="8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83"/>
      <c r="O64" s="83"/>
      <c r="R64" s="3"/>
    </row>
    <row r="65" spans="2:18" ht="15" customHeight="1"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R65" s="3"/>
    </row>
    <row r="66" spans="2:18" ht="39.75" customHeight="1">
      <c r="B66" s="206" t="s">
        <v>173</v>
      </c>
      <c r="C66" s="207"/>
      <c r="D66" s="207"/>
      <c r="E66" s="207"/>
      <c r="F66" s="207"/>
      <c r="G66" s="207"/>
      <c r="H66" s="207"/>
      <c r="I66" s="207"/>
      <c r="J66" s="207"/>
      <c r="K66" s="207"/>
      <c r="L66" s="207"/>
      <c r="M66" s="207"/>
      <c r="R66" s="3"/>
    </row>
    <row r="67" spans="2:18" s="3" customFormat="1">
      <c r="I67" s="4"/>
      <c r="J67" s="4"/>
      <c r="K67" s="4"/>
      <c r="L67" s="5"/>
      <c r="M67" s="4"/>
      <c r="Q67" s="1"/>
      <c r="R67" s="1"/>
    </row>
    <row r="68" spans="2:18" s="3" customFormat="1">
      <c r="B68" s="217"/>
      <c r="C68" s="217"/>
      <c r="D68" s="217"/>
      <c r="E68" s="217"/>
      <c r="F68" s="217"/>
      <c r="G68" s="217"/>
      <c r="H68" s="217"/>
      <c r="I68" s="217"/>
      <c r="J68" s="217"/>
      <c r="K68" s="217"/>
      <c r="L68" s="217"/>
      <c r="M68" s="217"/>
      <c r="Q68" s="1"/>
      <c r="R68" s="1"/>
    </row>
    <row r="69" spans="2:18" s="3" customFormat="1" ht="31.5" customHeight="1">
      <c r="B69" s="218"/>
      <c r="C69" s="218"/>
      <c r="D69" s="218"/>
      <c r="E69" s="218"/>
      <c r="F69" s="218"/>
      <c r="G69" s="218"/>
      <c r="H69" s="218"/>
      <c r="I69" s="218"/>
      <c r="J69" s="218"/>
      <c r="K69" s="218"/>
      <c r="L69" s="218"/>
      <c r="M69" s="218"/>
      <c r="N69" s="6"/>
      <c r="O69" s="6"/>
      <c r="P69" s="6"/>
      <c r="Q69" s="1"/>
      <c r="R69" s="1"/>
    </row>
    <row r="70" spans="2:18" ht="31.5" customHeight="1">
      <c r="N70" s="6"/>
      <c r="O70" s="6"/>
      <c r="P70" s="6"/>
    </row>
    <row r="71" spans="2:18">
      <c r="L71" s="2"/>
    </row>
  </sheetData>
  <sheetProtection selectLockedCells="1" selectUnlockedCells="1"/>
  <mergeCells count="10">
    <mergeCell ref="B68:M68"/>
    <mergeCell ref="B69:M69"/>
    <mergeCell ref="B66:M66"/>
    <mergeCell ref="B12:M12"/>
    <mergeCell ref="B38:M38"/>
    <mergeCell ref="B3:S3"/>
    <mergeCell ref="H4:K4"/>
    <mergeCell ref="F8:N8"/>
    <mergeCell ref="B34:R34"/>
    <mergeCell ref="B32:R32"/>
  </mergeCells>
  <printOptions horizontalCentered="1"/>
  <pageMargins left="0.19685039370078741" right="0.19685039370078741" top="0.39370078740157483" bottom="0.19685039370078741" header="0" footer="0"/>
  <pageSetup paperSize="9" firstPageNumber="0" orientation="landscape" horizontalDpi="300" verticalDpi="300" r:id="rId1"/>
  <headerFooter alignWithMargins="0"/>
  <rowBreaks count="1" manualBreakCount="1">
    <brk id="66" min="1" max="12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3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3.2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00000"/>
  </sheetPr>
  <dimension ref="B3:S62"/>
  <sheetViews>
    <sheetView showGridLines="0" zoomScale="70" zoomScaleNormal="70" workbookViewId="0">
      <selection activeCell="B30" sqref="B30:R30"/>
    </sheetView>
  </sheetViews>
  <sheetFormatPr baseColWidth="10" defaultColWidth="11.44140625" defaultRowHeight="14.4"/>
  <cols>
    <col min="1" max="1" width="11.44140625" style="1"/>
    <col min="2" max="2" width="26.44140625" style="1" customWidth="1"/>
    <col min="3" max="13" width="7.33203125" style="1" customWidth="1"/>
    <col min="14" max="14" width="9.109375" style="1" customWidth="1"/>
    <col min="15" max="15" width="8" style="1" customWidth="1"/>
    <col min="16" max="16" width="8.6640625" style="1" customWidth="1"/>
    <col min="17" max="16384" width="11.44140625" style="1"/>
  </cols>
  <sheetData>
    <row r="3" spans="2:19" ht="27">
      <c r="B3" s="221" t="s">
        <v>179</v>
      </c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</row>
    <row r="4" spans="2:19" ht="17.399999999999999">
      <c r="I4" s="222" t="s">
        <v>163</v>
      </c>
      <c r="J4" s="222"/>
    </row>
    <row r="8" spans="2:19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</row>
    <row r="9" spans="2:19" ht="23.4">
      <c r="B9" s="221"/>
      <c r="C9" s="221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  <c r="P9" s="221"/>
      <c r="Q9" s="221"/>
      <c r="R9" s="221"/>
      <c r="S9" s="221"/>
    </row>
    <row r="11" spans="2:19" ht="15.75" customHeight="1">
      <c r="B11" s="220" t="s">
        <v>2</v>
      </c>
      <c r="C11" s="220"/>
      <c r="D11" s="220"/>
      <c r="E11" s="220"/>
      <c r="F11" s="220"/>
      <c r="G11" s="220"/>
      <c r="H11" s="220"/>
      <c r="I11" s="220"/>
      <c r="J11" s="220"/>
      <c r="K11" s="220"/>
      <c r="L11" s="220"/>
      <c r="M11" s="220"/>
    </row>
    <row r="12" spans="2:19">
      <c r="B12" s="140" t="s">
        <v>0</v>
      </c>
      <c r="C12" s="140">
        <v>2004</v>
      </c>
      <c r="D12" s="140">
        <v>2005</v>
      </c>
      <c r="E12" s="140">
        <v>2006</v>
      </c>
      <c r="F12" s="140">
        <v>2007</v>
      </c>
      <c r="G12" s="140">
        <v>2008</v>
      </c>
      <c r="H12" s="140">
        <v>2009</v>
      </c>
      <c r="I12" s="140">
        <v>2010</v>
      </c>
      <c r="J12" s="140">
        <v>2011</v>
      </c>
      <c r="K12" s="140">
        <v>2012</v>
      </c>
      <c r="L12" s="140">
        <v>2013</v>
      </c>
      <c r="M12" s="140">
        <v>2014</v>
      </c>
      <c r="N12" s="140">
        <v>2015</v>
      </c>
      <c r="O12" s="178">
        <v>2016</v>
      </c>
      <c r="P12" s="140">
        <v>2017</v>
      </c>
      <c r="Q12" s="140">
        <v>2018</v>
      </c>
      <c r="R12" s="140">
        <v>2019</v>
      </c>
      <c r="S12" s="140">
        <v>2020</v>
      </c>
    </row>
    <row r="13" spans="2:19">
      <c r="B13" s="141" t="s">
        <v>3</v>
      </c>
      <c r="C13" s="144">
        <v>3.7330000000000001</v>
      </c>
      <c r="D13" s="144">
        <v>3.7650000000000001</v>
      </c>
      <c r="E13" s="144">
        <v>3.8119999999999998</v>
      </c>
      <c r="F13" s="144">
        <v>3.823</v>
      </c>
      <c r="G13" s="144">
        <v>3.9550000000000001</v>
      </c>
      <c r="H13" s="144">
        <v>4.2430000000000003</v>
      </c>
      <c r="I13" s="144">
        <v>4.1349999999999998</v>
      </c>
      <c r="J13" s="144">
        <v>4.2629999999999999</v>
      </c>
      <c r="K13" s="144">
        <v>4.5949999999999998</v>
      </c>
      <c r="L13" s="144">
        <v>5.2409999999999997</v>
      </c>
      <c r="M13" s="144">
        <v>5.2649999999999997</v>
      </c>
      <c r="N13" s="144">
        <v>5.2850000000000001</v>
      </c>
      <c r="O13" s="144">
        <v>5.16</v>
      </c>
      <c r="P13" s="144">
        <v>5.4480000000000004</v>
      </c>
      <c r="Q13" s="144">
        <v>5.282</v>
      </c>
      <c r="R13" s="144">
        <v>4.8550000000000004</v>
      </c>
      <c r="S13" s="21"/>
    </row>
    <row r="14" spans="2:19">
      <c r="B14" s="142" t="s">
        <v>4</v>
      </c>
      <c r="C14" s="145">
        <v>9.4250000000000007</v>
      </c>
      <c r="D14" s="145">
        <v>9.5450000000000017</v>
      </c>
      <c r="E14" s="145">
        <v>9.6140000000000008</v>
      </c>
      <c r="F14" s="145">
        <v>9.4670000000000005</v>
      </c>
      <c r="G14" s="145">
        <v>9.7679999999999989</v>
      </c>
      <c r="H14" s="145">
        <v>9.4109999999999996</v>
      </c>
      <c r="I14" s="145">
        <v>9.6159999999999997</v>
      </c>
      <c r="J14" s="145">
        <v>9.5749999999999993</v>
      </c>
      <c r="K14" s="145">
        <v>9.6389999999999993</v>
      </c>
      <c r="L14" s="145">
        <v>9.66</v>
      </c>
      <c r="M14" s="145">
        <v>9.5559999999999992</v>
      </c>
      <c r="N14" s="145">
        <v>9.65</v>
      </c>
      <c r="O14" s="145">
        <v>9.6589999999999989</v>
      </c>
      <c r="P14" s="145">
        <v>9.8019999999999996</v>
      </c>
      <c r="Q14" s="145">
        <v>10.101000000000001</v>
      </c>
      <c r="R14" s="145">
        <v>10.188000000000001</v>
      </c>
      <c r="S14" s="21"/>
    </row>
    <row r="15" spans="2:19" ht="15" customHeight="1">
      <c r="B15" s="142" t="s">
        <v>5</v>
      </c>
      <c r="C15" s="145">
        <v>1.3149999999999999</v>
      </c>
      <c r="D15" s="145">
        <v>1.3460000000000001</v>
      </c>
      <c r="E15" s="145">
        <v>1.2070000000000001</v>
      </c>
      <c r="F15" s="145">
        <v>1.1879999999999999</v>
      </c>
      <c r="G15" s="145">
        <v>1.347</v>
      </c>
      <c r="H15" s="145">
        <v>1.4570000000000001</v>
      </c>
      <c r="I15" s="145">
        <v>1.353</v>
      </c>
      <c r="J15" s="145">
        <v>1.4</v>
      </c>
      <c r="K15" s="145">
        <v>1.421</v>
      </c>
      <c r="L15" s="145">
        <v>1.458</v>
      </c>
      <c r="M15" s="145">
        <v>1.482</v>
      </c>
      <c r="N15" s="145">
        <v>1.54</v>
      </c>
      <c r="O15" s="145">
        <v>1.579</v>
      </c>
      <c r="P15" s="145">
        <v>1.581</v>
      </c>
      <c r="Q15" s="145">
        <v>1.6659999999999999</v>
      </c>
      <c r="R15" s="145">
        <v>1.698</v>
      </c>
      <c r="S15" s="21"/>
    </row>
    <row r="16" spans="2:19">
      <c r="B16" s="142" t="s">
        <v>6</v>
      </c>
      <c r="C16" s="145">
        <v>2.657</v>
      </c>
      <c r="D16" s="145">
        <v>2.7050000000000001</v>
      </c>
      <c r="E16" s="145">
        <v>2.8460000000000001</v>
      </c>
      <c r="F16" s="145">
        <v>2.7889999999999997</v>
      </c>
      <c r="G16" s="145">
        <v>2.7469999999999999</v>
      </c>
      <c r="H16" s="145">
        <v>2.95</v>
      </c>
      <c r="I16" s="145">
        <v>2.8809999999999998</v>
      </c>
      <c r="J16" s="145">
        <v>2.91</v>
      </c>
      <c r="K16" s="145">
        <v>2.8719999999999999</v>
      </c>
      <c r="L16" s="145">
        <v>3.004</v>
      </c>
      <c r="M16" s="145">
        <v>3.1310000000000002</v>
      </c>
      <c r="N16" s="145">
        <v>3.327</v>
      </c>
      <c r="O16" s="145">
        <v>3.2930000000000001</v>
      </c>
      <c r="P16" s="145">
        <v>3.3329999999999997</v>
      </c>
      <c r="Q16" s="145">
        <v>3.335</v>
      </c>
      <c r="R16" s="145">
        <v>3.44</v>
      </c>
      <c r="S16" s="21"/>
    </row>
    <row r="17" spans="2:19">
      <c r="B17" s="181" t="s">
        <v>7</v>
      </c>
      <c r="C17" s="27">
        <v>0.45400000000000001</v>
      </c>
      <c r="D17" s="27">
        <v>0.47</v>
      </c>
      <c r="E17" s="27">
        <v>0.52500000000000002</v>
      </c>
      <c r="F17" s="27">
        <v>0.52100000000000002</v>
      </c>
      <c r="G17" s="27">
        <v>0.55700000000000005</v>
      </c>
      <c r="H17" s="27">
        <v>0.58499999999999996</v>
      </c>
      <c r="I17" s="27">
        <v>0.58499999999999996</v>
      </c>
      <c r="J17" s="27">
        <v>0.58499999999999996</v>
      </c>
      <c r="K17" s="27">
        <v>0.61399999999999999</v>
      </c>
      <c r="L17" s="27">
        <v>0.65300000000000002</v>
      </c>
      <c r="M17" s="27">
        <v>0.68</v>
      </c>
      <c r="N17" s="27">
        <v>0.70099999999999996</v>
      </c>
      <c r="O17" s="27">
        <v>0.69399999999999995</v>
      </c>
      <c r="P17" s="27">
        <v>0.69099999999999995</v>
      </c>
      <c r="Q17" s="27">
        <v>0.68200000000000005</v>
      </c>
      <c r="R17" s="27">
        <v>0.69899999999999995</v>
      </c>
      <c r="S17" s="21"/>
    </row>
    <row r="18" spans="2:19">
      <c r="B18" s="183" t="s">
        <v>8</v>
      </c>
      <c r="C18" s="184">
        <v>0.74935850466039255</v>
      </c>
      <c r="D18" s="184">
        <v>0.74645874315192218</v>
      </c>
      <c r="E18" s="184">
        <v>0.63753600182504844</v>
      </c>
      <c r="F18" s="184">
        <v>0.62171246578144346</v>
      </c>
      <c r="G18" s="184">
        <v>0.69648729815364874</v>
      </c>
      <c r="H18" s="184">
        <v>0.75791138317457363</v>
      </c>
      <c r="I18" s="184">
        <v>0.72246355478219237</v>
      </c>
      <c r="J18" s="184">
        <v>0.73562512909221311</v>
      </c>
      <c r="K18" s="184">
        <v>0.7947810975965941</v>
      </c>
      <c r="L18" s="184">
        <v>0.81293746131267008</v>
      </c>
      <c r="M18" s="184">
        <v>0.83668170167269662</v>
      </c>
      <c r="N18" s="184">
        <v>0.95</v>
      </c>
      <c r="O18" s="184">
        <v>0.92</v>
      </c>
      <c r="P18" s="184">
        <v>0.92</v>
      </c>
      <c r="Q18" s="184">
        <v>1.01</v>
      </c>
      <c r="R18" s="188">
        <v>1</v>
      </c>
      <c r="S18" s="184">
        <v>1</v>
      </c>
    </row>
    <row r="19" spans="2:19">
      <c r="B19" s="141" t="s">
        <v>9</v>
      </c>
      <c r="C19" s="144">
        <v>0.33300000000000002</v>
      </c>
      <c r="D19" s="144">
        <v>0.28399999999999997</v>
      </c>
      <c r="E19" s="144">
        <v>0.33500000000000002</v>
      </c>
      <c r="F19" s="144">
        <v>0.33700000000000002</v>
      </c>
      <c r="G19" s="144">
        <v>0.38200000000000001</v>
      </c>
      <c r="H19" s="144">
        <v>0.379</v>
      </c>
      <c r="I19" s="144">
        <v>0.40200000000000002</v>
      </c>
      <c r="J19" s="144">
        <v>0.41199999999999998</v>
      </c>
      <c r="K19" s="144">
        <v>0.42499999999999999</v>
      </c>
      <c r="L19" s="144">
        <v>0.45800000000000002</v>
      </c>
      <c r="M19" s="144">
        <v>0.48499999999999999</v>
      </c>
      <c r="N19" s="144">
        <v>0.442</v>
      </c>
      <c r="O19" s="144">
        <v>0.44700000000000001</v>
      </c>
      <c r="P19" s="144">
        <v>0.42599999999999999</v>
      </c>
      <c r="Q19" s="144">
        <v>0.45</v>
      </c>
      <c r="R19" s="144">
        <v>0.40300000000000002</v>
      </c>
      <c r="S19" s="21"/>
    </row>
    <row r="20" spans="2:19">
      <c r="B20" s="142" t="s">
        <v>10</v>
      </c>
      <c r="C20" s="145">
        <v>0.161</v>
      </c>
      <c r="D20" s="145">
        <v>0.16400000000000001</v>
      </c>
      <c r="E20" s="145">
        <v>0.16200000000000001</v>
      </c>
      <c r="F20" s="145">
        <v>0.16300000000000001</v>
      </c>
      <c r="G20" s="145">
        <v>0.16200000000000001</v>
      </c>
      <c r="H20" s="145">
        <v>0.185</v>
      </c>
      <c r="I20" s="145">
        <v>0.186</v>
      </c>
      <c r="J20" s="145">
        <v>0.17100000000000001</v>
      </c>
      <c r="K20" s="145">
        <v>0.182</v>
      </c>
      <c r="L20" s="145">
        <v>0.14899999999999999</v>
      </c>
      <c r="M20" s="145">
        <v>0.14799999999999999</v>
      </c>
      <c r="N20" s="145">
        <v>0.14499999999999999</v>
      </c>
      <c r="O20" s="145">
        <v>0.112</v>
      </c>
      <c r="P20" s="145">
        <v>0.13500000000000001</v>
      </c>
      <c r="Q20" s="145">
        <v>0.157</v>
      </c>
      <c r="R20" s="145">
        <v>0.11600000000000001</v>
      </c>
      <c r="S20" s="21"/>
    </row>
    <row r="21" spans="2:19">
      <c r="B21" s="142" t="s">
        <v>11</v>
      </c>
      <c r="C21" s="145">
        <v>1.0529999999999999</v>
      </c>
      <c r="D21" s="145">
        <v>1.0069999999999999</v>
      </c>
      <c r="E21" s="145">
        <v>0.61199999999999999</v>
      </c>
      <c r="F21" s="145">
        <v>0.624</v>
      </c>
      <c r="G21" s="145">
        <v>0.64</v>
      </c>
      <c r="H21" s="145">
        <v>0.68400000000000005</v>
      </c>
      <c r="I21" s="145">
        <v>0.74099999999999999</v>
      </c>
      <c r="J21" s="145">
        <v>0.67600000000000005</v>
      </c>
      <c r="K21" s="145">
        <v>0.61</v>
      </c>
      <c r="L21" s="145">
        <v>0.63600000000000001</v>
      </c>
      <c r="M21" s="145">
        <v>0.63600000000000001</v>
      </c>
      <c r="N21" s="145">
        <v>0.54200000000000004</v>
      </c>
      <c r="O21" s="145">
        <v>1.032</v>
      </c>
      <c r="P21" s="145">
        <v>0.39200000000000002</v>
      </c>
      <c r="Q21" s="145">
        <v>0.41599999999999998</v>
      </c>
      <c r="R21" s="145">
        <v>0.84599999999999997</v>
      </c>
      <c r="S21" s="21"/>
    </row>
    <row r="22" spans="2:19">
      <c r="B22" s="142" t="s">
        <v>12</v>
      </c>
      <c r="C22" s="145">
        <v>0.51300000000000001</v>
      </c>
      <c r="D22" s="145">
        <v>0.55200000000000005</v>
      </c>
      <c r="E22" s="145">
        <v>0.56899999999999995</v>
      </c>
      <c r="F22" s="145">
        <v>0.60299999999999998</v>
      </c>
      <c r="G22" s="145">
        <v>0.61399999999999999</v>
      </c>
      <c r="H22" s="145">
        <v>0.63600000000000001</v>
      </c>
      <c r="I22" s="145">
        <v>0.65300000000000002</v>
      </c>
      <c r="J22" s="145">
        <v>0.69199999999999995</v>
      </c>
      <c r="K22" s="145">
        <v>0.78999999999999992</v>
      </c>
      <c r="L22" s="145">
        <v>0.84699999999999998</v>
      </c>
      <c r="M22" s="145">
        <v>0.90200000000000002</v>
      </c>
      <c r="N22" s="145">
        <v>0.91800000000000004</v>
      </c>
      <c r="O22" s="145">
        <v>0.91400000000000003</v>
      </c>
      <c r="P22" s="145">
        <v>0.91400000000000003</v>
      </c>
      <c r="Q22" s="145">
        <v>0.91700000000000004</v>
      </c>
      <c r="R22" s="145">
        <v>0</v>
      </c>
      <c r="S22" s="21"/>
    </row>
    <row r="23" spans="2:19">
      <c r="B23" s="142" t="s">
        <v>13</v>
      </c>
      <c r="C23" s="145">
        <v>0.98299999999999998</v>
      </c>
      <c r="D23" s="145">
        <v>1.2729999999999999</v>
      </c>
      <c r="E23" s="145">
        <v>1.3839999999999999</v>
      </c>
      <c r="F23" s="145">
        <v>1.4390000000000001</v>
      </c>
      <c r="G23" s="145">
        <v>1.3080000000000001</v>
      </c>
      <c r="H23" s="145">
        <v>1.3819999999999999</v>
      </c>
      <c r="I23" s="145">
        <v>1.429</v>
      </c>
      <c r="J23" s="145">
        <v>1.49</v>
      </c>
      <c r="K23" s="145">
        <v>1.506</v>
      </c>
      <c r="L23" s="145">
        <v>1.5349999999999999</v>
      </c>
      <c r="M23" s="145">
        <v>1.5549999999999999</v>
      </c>
      <c r="N23" s="145">
        <v>1.5089999999999999</v>
      </c>
      <c r="O23" s="145">
        <v>1.5209999999999999</v>
      </c>
      <c r="P23" s="145">
        <v>1.526</v>
      </c>
      <c r="Q23" s="145">
        <v>1.5309999999999999</v>
      </c>
      <c r="R23" s="145">
        <v>1.56</v>
      </c>
      <c r="S23" s="21"/>
    </row>
    <row r="24" spans="2:19">
      <c r="B24" s="142" t="s">
        <v>14</v>
      </c>
      <c r="C24" s="145">
        <v>0.29799999999999999</v>
      </c>
      <c r="D24" s="145">
        <v>0.30399999999999999</v>
      </c>
      <c r="E24" s="145">
        <v>0.30099999999999999</v>
      </c>
      <c r="F24" s="145">
        <v>0.28699999999999998</v>
      </c>
      <c r="G24" s="145">
        <v>0.27500000000000002</v>
      </c>
      <c r="H24" s="145">
        <v>0.25900000000000001</v>
      </c>
      <c r="I24" s="145">
        <v>0.25800000000000001</v>
      </c>
      <c r="J24" s="145">
        <v>0.252</v>
      </c>
      <c r="K24" s="145">
        <v>0.26200000000000001</v>
      </c>
      <c r="L24" s="145">
        <v>0.251</v>
      </c>
      <c r="M24" s="145">
        <v>0.23499999999999999</v>
      </c>
      <c r="N24" s="145">
        <v>0.24199999999999999</v>
      </c>
      <c r="O24" s="145">
        <v>0.251</v>
      </c>
      <c r="P24" s="145">
        <v>0.254</v>
      </c>
      <c r="Q24" s="145">
        <v>0.24</v>
      </c>
      <c r="R24" s="145">
        <v>0.23</v>
      </c>
      <c r="S24" s="21"/>
    </row>
    <row r="25" spans="2:19" ht="15" customHeight="1">
      <c r="B25" s="142" t="s">
        <v>15</v>
      </c>
      <c r="C25" s="145">
        <v>0</v>
      </c>
      <c r="D25" s="145">
        <v>0</v>
      </c>
      <c r="E25" s="145">
        <v>0.38700000000000001</v>
      </c>
      <c r="F25" s="145">
        <v>0.40699999999999997</v>
      </c>
      <c r="G25" s="145">
        <v>0.41499999999999998</v>
      </c>
      <c r="H25" s="145">
        <v>0.38800000000000001</v>
      </c>
      <c r="I25" s="145">
        <v>0.50700000000000001</v>
      </c>
      <c r="J25" s="145">
        <v>0.53700000000000003</v>
      </c>
      <c r="K25" s="145">
        <v>0.49199999999999999</v>
      </c>
      <c r="L25" s="145">
        <v>0.48799999999999999</v>
      </c>
      <c r="M25" s="145">
        <v>0.46600000000000003</v>
      </c>
      <c r="N25" s="145">
        <v>0.49</v>
      </c>
      <c r="O25" s="145">
        <v>0.54800000000000004</v>
      </c>
      <c r="P25" s="145">
        <v>0.503</v>
      </c>
      <c r="Q25" s="145">
        <v>0.34100000000000003</v>
      </c>
      <c r="R25" s="145">
        <v>0.375</v>
      </c>
      <c r="S25" s="21"/>
    </row>
    <row r="26" spans="2:19">
      <c r="B26" s="142" t="s">
        <v>16</v>
      </c>
      <c r="C26" s="145">
        <v>0.30099999999999999</v>
      </c>
      <c r="D26" s="145">
        <v>0.307</v>
      </c>
      <c r="E26" s="145">
        <v>0.27100000000000002</v>
      </c>
      <c r="F26" s="145">
        <v>0.36599999999999999</v>
      </c>
      <c r="G26" s="145">
        <v>0.38900000000000001</v>
      </c>
      <c r="H26" s="145">
        <v>0.376</v>
      </c>
      <c r="I26" s="145">
        <v>0.38100000000000001</v>
      </c>
      <c r="J26" s="145">
        <v>0.39100000000000001</v>
      </c>
      <c r="K26" s="145">
        <v>0.42499999999999999</v>
      </c>
      <c r="L26" s="145">
        <v>0.45</v>
      </c>
      <c r="M26" s="145">
        <v>0.435</v>
      </c>
      <c r="N26" s="145">
        <v>0.45700000000000002</v>
      </c>
      <c r="O26" s="145">
        <v>0.46100000000000002</v>
      </c>
      <c r="P26" s="145">
        <v>0.42099999999999999</v>
      </c>
      <c r="Q26" s="145">
        <v>0.41</v>
      </c>
      <c r="R26" s="145">
        <v>0.442</v>
      </c>
      <c r="S26" s="21"/>
    </row>
    <row r="27" spans="2:19">
      <c r="B27" s="142" t="s">
        <v>17</v>
      </c>
      <c r="C27" s="145">
        <v>0</v>
      </c>
      <c r="D27" s="145">
        <v>0</v>
      </c>
      <c r="E27" s="145">
        <v>0</v>
      </c>
      <c r="F27" s="145">
        <v>0</v>
      </c>
      <c r="G27" s="145">
        <v>0</v>
      </c>
      <c r="H27" s="145">
        <v>0</v>
      </c>
      <c r="I27" s="145">
        <v>0</v>
      </c>
      <c r="J27" s="145">
        <v>0</v>
      </c>
      <c r="K27" s="145">
        <v>0</v>
      </c>
      <c r="L27" s="145">
        <v>0</v>
      </c>
      <c r="M27" s="145">
        <v>0</v>
      </c>
      <c r="N27" s="145">
        <v>0</v>
      </c>
      <c r="O27" s="145">
        <v>0</v>
      </c>
      <c r="P27" s="145">
        <v>0</v>
      </c>
      <c r="Q27" s="145">
        <v>0</v>
      </c>
      <c r="R27" s="145">
        <v>0</v>
      </c>
      <c r="S27" s="21"/>
    </row>
    <row r="28" spans="2:19">
      <c r="B28" s="142" t="s">
        <v>18</v>
      </c>
      <c r="C28" s="145">
        <v>1.99</v>
      </c>
      <c r="D28" s="145">
        <v>2.0249999999999999</v>
      </c>
      <c r="E28" s="145">
        <v>1.8149999999999999</v>
      </c>
      <c r="F28" s="145">
        <v>1.6890000000000001</v>
      </c>
      <c r="G28" s="145">
        <v>1.619</v>
      </c>
      <c r="H28" s="145">
        <v>1.5109999999999999</v>
      </c>
      <c r="I28" s="145">
        <v>1.47</v>
      </c>
      <c r="J28" s="145">
        <v>1.41</v>
      </c>
      <c r="K28" s="145">
        <v>1.3460000000000001</v>
      </c>
      <c r="L28" s="145">
        <v>1.39</v>
      </c>
      <c r="M28" s="145">
        <v>1.3819999999999999</v>
      </c>
      <c r="N28" s="145">
        <v>1.427</v>
      </c>
      <c r="O28" s="145">
        <v>1.5580000000000001</v>
      </c>
      <c r="P28" s="145">
        <v>1.599</v>
      </c>
      <c r="Q28" s="145">
        <v>1.643</v>
      </c>
      <c r="R28" s="145">
        <v>1.6419999999999999</v>
      </c>
      <c r="S28" s="21"/>
    </row>
    <row r="29" spans="2:19" ht="30" customHeight="1">
      <c r="B29" s="166" t="s">
        <v>176</v>
      </c>
      <c r="C29" s="166"/>
      <c r="D29" s="166"/>
      <c r="E29" s="166"/>
      <c r="F29" s="166"/>
      <c r="G29" s="166"/>
      <c r="H29" s="166"/>
      <c r="I29" s="166"/>
      <c r="J29" s="166"/>
      <c r="K29" s="166"/>
      <c r="L29" s="166"/>
      <c r="M29" s="166"/>
      <c r="N29" s="175"/>
      <c r="O29" s="175"/>
      <c r="P29" s="175"/>
      <c r="Q29" s="175"/>
      <c r="R29" s="175"/>
    </row>
    <row r="30" spans="2:19" ht="23.25" customHeight="1">
      <c r="B30" s="216" t="s">
        <v>178</v>
      </c>
      <c r="C30" s="216"/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16"/>
      <c r="P30" s="216"/>
      <c r="Q30" s="216"/>
      <c r="R30" s="216"/>
    </row>
    <row r="31" spans="2:19">
      <c r="B31" s="166" t="s">
        <v>172</v>
      </c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8"/>
      <c r="O31" s="171"/>
      <c r="P31" s="175"/>
      <c r="Q31" s="175"/>
      <c r="R31" s="175"/>
    </row>
    <row r="32" spans="2:19" ht="15.75" customHeight="1">
      <c r="B32" s="223" t="s">
        <v>45</v>
      </c>
      <c r="C32" s="223"/>
      <c r="D32" s="223"/>
      <c r="E32" s="223"/>
      <c r="F32" s="223"/>
      <c r="G32" s="223"/>
      <c r="H32" s="223"/>
      <c r="I32" s="223"/>
      <c r="J32" s="223"/>
      <c r="K32" s="223"/>
      <c r="L32" s="223"/>
      <c r="M32" s="223"/>
    </row>
    <row r="33" spans="2:18" ht="17.399999999999999">
      <c r="B33" s="220" t="s">
        <v>19</v>
      </c>
      <c r="C33" s="220"/>
      <c r="D33" s="220"/>
      <c r="E33" s="220"/>
      <c r="F33" s="220"/>
      <c r="G33" s="220"/>
      <c r="H33" s="220"/>
      <c r="I33" s="220"/>
      <c r="J33" s="220"/>
      <c r="K33" s="220"/>
      <c r="L33" s="220"/>
      <c r="M33" s="220"/>
    </row>
    <row r="34" spans="2:18">
      <c r="B34" s="140" t="s">
        <v>0</v>
      </c>
      <c r="C34" s="140">
        <v>2004</v>
      </c>
      <c r="D34" s="140">
        <v>2005</v>
      </c>
      <c r="E34" s="140">
        <v>2006</v>
      </c>
      <c r="F34" s="140">
        <v>2007</v>
      </c>
      <c r="G34" s="140">
        <v>2008</v>
      </c>
      <c r="H34" s="140">
        <v>2009</v>
      </c>
      <c r="I34" s="140">
        <v>2010</v>
      </c>
      <c r="J34" s="140">
        <v>2011</v>
      </c>
      <c r="K34" s="140">
        <v>2012</v>
      </c>
      <c r="L34" s="140">
        <v>2013</v>
      </c>
      <c r="M34" s="140">
        <v>2014</v>
      </c>
      <c r="N34" s="140">
        <v>2015</v>
      </c>
      <c r="O34" s="178">
        <v>2016</v>
      </c>
      <c r="P34" s="140">
        <v>2017</v>
      </c>
      <c r="Q34" s="140">
        <v>2018</v>
      </c>
      <c r="R34" s="140">
        <v>2019</v>
      </c>
    </row>
    <row r="35" spans="2:18" ht="15" customHeight="1">
      <c r="B35" s="151" t="s">
        <v>20</v>
      </c>
      <c r="C35" s="189">
        <v>10.198</v>
      </c>
      <c r="D35" s="189">
        <v>10.270999999999999</v>
      </c>
      <c r="E35" s="189">
        <v>10.850000000000001</v>
      </c>
      <c r="F35" s="189">
        <v>11.259</v>
      </c>
      <c r="G35" s="189">
        <v>11.515000000000001</v>
      </c>
      <c r="H35" s="189">
        <v>11.016</v>
      </c>
      <c r="I35" s="189">
        <v>10.506</v>
      </c>
      <c r="J35" s="189">
        <v>10.766</v>
      </c>
      <c r="K35" s="189">
        <v>11.172000000000001</v>
      </c>
      <c r="L35" s="189">
        <v>11.324999999999999</v>
      </c>
      <c r="M35" s="189">
        <v>11.324</v>
      </c>
      <c r="N35" s="189">
        <v>11.65</v>
      </c>
      <c r="O35" s="189">
        <v>12.103000000000002</v>
      </c>
      <c r="P35" s="189">
        <v>12.1</v>
      </c>
      <c r="Q35" s="189">
        <v>12.417999999999999</v>
      </c>
      <c r="R35" s="189">
        <v>12.536</v>
      </c>
    </row>
    <row r="36" spans="2:18">
      <c r="B36" s="152" t="s">
        <v>21</v>
      </c>
      <c r="C36" s="190">
        <v>1.9550000000000001</v>
      </c>
      <c r="D36" s="190">
        <v>1.923</v>
      </c>
      <c r="E36" s="190">
        <v>1.899</v>
      </c>
      <c r="F36" s="190">
        <v>1.8780000000000001</v>
      </c>
      <c r="G36" s="190">
        <v>1.9039999999999999</v>
      </c>
      <c r="H36" s="190">
        <v>1.952</v>
      </c>
      <c r="I36" s="190">
        <v>1.956</v>
      </c>
      <c r="J36" s="190">
        <v>1.9330000000000001</v>
      </c>
      <c r="K36" s="190">
        <v>1.9569999999999999</v>
      </c>
      <c r="L36" s="190">
        <v>1.9980000000000002</v>
      </c>
      <c r="M36" s="190">
        <v>1.9830000000000001</v>
      </c>
      <c r="N36" s="190">
        <v>1.94</v>
      </c>
      <c r="O36" s="190">
        <v>1.9339999999999999</v>
      </c>
      <c r="P36" s="190">
        <v>1.923</v>
      </c>
      <c r="Q36" s="190">
        <v>1.911</v>
      </c>
      <c r="R36" s="190">
        <v>1.897</v>
      </c>
    </row>
    <row r="37" spans="2:18">
      <c r="B37" s="152" t="s">
        <v>44</v>
      </c>
      <c r="C37" s="190">
        <v>4.149</v>
      </c>
      <c r="D37" s="190">
        <v>4.26</v>
      </c>
      <c r="E37" s="190">
        <v>4.3259999999999996</v>
      </c>
      <c r="F37" s="190">
        <v>4.4169999999999998</v>
      </c>
      <c r="G37" s="190">
        <v>4.1829999999999998</v>
      </c>
      <c r="H37" s="190">
        <v>4.4420000000000002</v>
      </c>
      <c r="I37" s="190">
        <v>4.4039999999999999</v>
      </c>
      <c r="J37" s="190">
        <v>4.5120000000000005</v>
      </c>
      <c r="K37" s="190">
        <v>4.351</v>
      </c>
      <c r="L37" s="190">
        <v>4.5869999999999997</v>
      </c>
      <c r="M37" s="190">
        <v>4.46</v>
      </c>
      <c r="N37" s="190">
        <v>5.5280000000000005</v>
      </c>
      <c r="O37" s="190">
        <v>6.8100000000000005</v>
      </c>
      <c r="P37" s="190">
        <v>6.843</v>
      </c>
      <c r="Q37" s="190">
        <v>6.5</v>
      </c>
      <c r="R37" s="190">
        <v>6.6470000000000002</v>
      </c>
    </row>
    <row r="38" spans="2:18">
      <c r="B38" s="152" t="s">
        <v>23</v>
      </c>
      <c r="C38" s="190">
        <v>14.82</v>
      </c>
      <c r="D38" s="190">
        <v>14.631</v>
      </c>
      <c r="E38" s="190">
        <v>14.313000000000001</v>
      </c>
      <c r="F38" s="190">
        <v>11.048</v>
      </c>
      <c r="G38" s="190">
        <v>11.071</v>
      </c>
      <c r="H38" s="190">
        <v>11.545999999999999</v>
      </c>
      <c r="I38" s="190">
        <v>11.997999999999999</v>
      </c>
      <c r="J38" s="190">
        <v>12.007999999999999</v>
      </c>
      <c r="K38" s="190">
        <v>12.055</v>
      </c>
      <c r="L38" s="190">
        <v>12.212999999999999</v>
      </c>
      <c r="M38" s="190">
        <v>12.178000000000001</v>
      </c>
      <c r="N38" s="190">
        <v>12.223000000000001</v>
      </c>
      <c r="O38" s="190">
        <v>12.22</v>
      </c>
      <c r="P38" s="190">
        <v>12.2</v>
      </c>
      <c r="Q38" s="190">
        <v>11.968</v>
      </c>
      <c r="R38" s="190">
        <v>12.053000000000001</v>
      </c>
    </row>
    <row r="39" spans="2:18">
      <c r="B39" s="152" t="s">
        <v>24</v>
      </c>
      <c r="C39" s="190">
        <v>2.8519999999999999</v>
      </c>
      <c r="D39" s="190">
        <v>2.8050000000000002</v>
      </c>
      <c r="E39" s="190">
        <v>2.9169999999999998</v>
      </c>
      <c r="F39" s="190">
        <v>3.3650000000000002</v>
      </c>
      <c r="G39" s="190">
        <v>3.2440000000000002</v>
      </c>
      <c r="H39" s="190">
        <v>3.65</v>
      </c>
      <c r="I39" s="190">
        <v>4.0039999999999996</v>
      </c>
      <c r="J39" s="190">
        <v>3.9390000000000001</v>
      </c>
      <c r="K39" s="190">
        <v>4.0540000000000003</v>
      </c>
      <c r="L39" s="190">
        <v>3.9590000000000001</v>
      </c>
      <c r="M39" s="190">
        <v>3.8460000000000001</v>
      </c>
      <c r="N39" s="190">
        <v>3.4849999999999999</v>
      </c>
      <c r="O39" s="190">
        <v>3.468</v>
      </c>
      <c r="P39" s="190">
        <v>3.3980000000000001</v>
      </c>
      <c r="Q39" s="190">
        <v>3.3679999999999999</v>
      </c>
      <c r="R39" s="190">
        <v>3.3420000000000001</v>
      </c>
    </row>
    <row r="40" spans="2:18">
      <c r="B40" s="152" t="s">
        <v>25</v>
      </c>
      <c r="C40" s="190">
        <v>7.4939999999999998</v>
      </c>
      <c r="D40" s="190">
        <v>7.8789999999999996</v>
      </c>
      <c r="E40" s="190">
        <v>8.2330000000000005</v>
      </c>
      <c r="F40" s="190">
        <v>8.0560000000000009</v>
      </c>
      <c r="G40" s="190">
        <v>7.3089999999999993</v>
      </c>
      <c r="H40" s="190">
        <v>7.367</v>
      </c>
      <c r="I40" s="190">
        <v>6.9359999999999999</v>
      </c>
      <c r="J40" s="190">
        <v>7.3689999999999998</v>
      </c>
      <c r="K40" s="190">
        <v>8.8219999999999992</v>
      </c>
      <c r="L40" s="190">
        <v>7.9580000000000002</v>
      </c>
      <c r="M40" s="190">
        <v>7.9990000000000006</v>
      </c>
      <c r="N40" s="190">
        <v>8.0560000000000009</v>
      </c>
      <c r="O40" s="190">
        <v>8.2279999999999998</v>
      </c>
      <c r="P40" s="190">
        <v>8.4589999999999996</v>
      </c>
      <c r="Q40" s="190">
        <v>8.5090000000000003</v>
      </c>
      <c r="R40" s="190">
        <v>8.5069999999999997</v>
      </c>
    </row>
    <row r="41" spans="2:18" ht="15" customHeight="1">
      <c r="B41" s="152" t="s">
        <v>26</v>
      </c>
      <c r="C41" s="190">
        <v>0.36799999999999999</v>
      </c>
      <c r="D41" s="190">
        <v>0.35</v>
      </c>
      <c r="E41" s="190">
        <v>0.313</v>
      </c>
      <c r="F41" s="190">
        <v>0.28299999999999997</v>
      </c>
      <c r="G41" s="190">
        <v>0.36099999999999999</v>
      </c>
      <c r="H41" s="190">
        <v>0.41599999999999998</v>
      </c>
      <c r="I41" s="190">
        <v>0.45700000000000002</v>
      </c>
      <c r="J41" s="190">
        <v>0.47</v>
      </c>
      <c r="K41" s="190">
        <v>0.41599999999999998</v>
      </c>
      <c r="L41" s="190">
        <v>0.35899999999999999</v>
      </c>
      <c r="M41" s="190">
        <v>0.34300000000000003</v>
      </c>
      <c r="N41" s="190">
        <v>0.33300000000000002</v>
      </c>
      <c r="O41" s="190">
        <v>0.32200000000000001</v>
      </c>
      <c r="P41" s="190">
        <v>0.29499999999999998</v>
      </c>
      <c r="Q41" s="190">
        <v>0.27300000000000002</v>
      </c>
      <c r="R41" s="190">
        <v>0.251</v>
      </c>
    </row>
    <row r="42" spans="2:18">
      <c r="B42" s="152" t="s">
        <v>27</v>
      </c>
      <c r="C42" s="190">
        <v>8.6649999999999991</v>
      </c>
      <c r="D42" s="190">
        <v>8.6869999999999994</v>
      </c>
      <c r="E42" s="190">
        <v>8.8350000000000009</v>
      </c>
      <c r="F42" s="190">
        <v>8.7970000000000006</v>
      </c>
      <c r="G42" s="190">
        <v>8.9949999999999992</v>
      </c>
      <c r="H42" s="190">
        <v>9.6709999999999994</v>
      </c>
      <c r="I42" s="190">
        <v>9.843</v>
      </c>
      <c r="J42" s="190">
        <v>9.6709999999999994</v>
      </c>
      <c r="K42" s="190">
        <v>9.6219999999999999</v>
      </c>
      <c r="L42" s="190">
        <v>10.135999999999999</v>
      </c>
      <c r="M42" s="190">
        <v>10.227</v>
      </c>
      <c r="N42" s="190">
        <v>10.336</v>
      </c>
      <c r="O42" s="190">
        <v>10.085000000000001</v>
      </c>
      <c r="P42" s="190">
        <v>10.077</v>
      </c>
      <c r="Q42" s="190">
        <v>9.6140000000000008</v>
      </c>
      <c r="R42" s="190">
        <v>9.6300000000000008</v>
      </c>
    </row>
    <row r="43" spans="2:18">
      <c r="B43" s="152" t="s">
        <v>28</v>
      </c>
      <c r="C43" s="190">
        <v>4.6769999999999996</v>
      </c>
      <c r="D43" s="190">
        <v>4.9269999999999996</v>
      </c>
      <c r="E43" s="190">
        <v>4.9770000000000003</v>
      </c>
      <c r="F43" s="190">
        <v>5.1040000000000001</v>
      </c>
      <c r="G43" s="190">
        <v>5.1239999999999997</v>
      </c>
      <c r="H43" s="190">
        <v>5.4359999999999999</v>
      </c>
      <c r="I43" s="190">
        <v>4.4749999999999996</v>
      </c>
      <c r="J43" s="190">
        <v>5.6269999999999998</v>
      </c>
      <c r="K43" s="190">
        <v>5.8</v>
      </c>
      <c r="L43" s="190">
        <v>5.827</v>
      </c>
      <c r="M43" s="190">
        <v>5.8929999999999998</v>
      </c>
      <c r="N43" s="190">
        <v>5.9749999999999996</v>
      </c>
      <c r="O43" s="190">
        <v>6.1189999999999998</v>
      </c>
      <c r="P43" s="190">
        <v>6.1639999999999997</v>
      </c>
      <c r="Q43" s="190">
        <v>6.2190000000000003</v>
      </c>
      <c r="R43" s="190">
        <v>6.109</v>
      </c>
    </row>
    <row r="44" spans="2:18">
      <c r="B44" s="151" t="s">
        <v>29</v>
      </c>
      <c r="C44" s="189">
        <v>0.68100000000000005</v>
      </c>
      <c r="D44" s="189">
        <v>0.70499999999999996</v>
      </c>
      <c r="E44" s="189">
        <v>0.68600000000000005</v>
      </c>
      <c r="F44" s="189">
        <v>0.70399999999999996</v>
      </c>
      <c r="G44" s="189">
        <v>0.72399999999999998</v>
      </c>
      <c r="H44" s="189">
        <v>0.70199999999999996</v>
      </c>
      <c r="I44" s="189">
        <v>0.75</v>
      </c>
      <c r="J44" s="189">
        <v>0.78400000000000003</v>
      </c>
      <c r="K44" s="189">
        <v>0.86499999999999999</v>
      </c>
      <c r="L44" s="189">
        <v>0.92</v>
      </c>
      <c r="M44" s="189">
        <v>0.875</v>
      </c>
      <c r="N44" s="189">
        <v>0.872</v>
      </c>
      <c r="O44" s="189">
        <v>0.93500000000000005</v>
      </c>
      <c r="P44" s="189">
        <v>0.94199999999999995</v>
      </c>
      <c r="Q44" s="189">
        <v>0.92400000000000004</v>
      </c>
      <c r="R44" s="189">
        <v>0.92900000000000005</v>
      </c>
    </row>
    <row r="45" spans="2:18">
      <c r="B45" s="152" t="s">
        <v>30</v>
      </c>
      <c r="C45" s="190">
        <v>2.2650000000000001</v>
      </c>
      <c r="D45" s="190">
        <v>2.278</v>
      </c>
      <c r="E45" s="190">
        <v>2.3460000000000001</v>
      </c>
      <c r="F45" s="190">
        <v>2.4340000000000002</v>
      </c>
      <c r="G45" s="190">
        <v>2.52</v>
      </c>
      <c r="H45" s="190">
        <v>2.5979999999999999</v>
      </c>
      <c r="I45" s="190">
        <v>2.3919999999999999</v>
      </c>
      <c r="J45" s="190">
        <v>2.371</v>
      </c>
      <c r="K45" s="190">
        <v>2.39</v>
      </c>
      <c r="L45" s="190">
        <v>2.2280000000000002</v>
      </c>
      <c r="M45" s="190">
        <v>2.1360000000000001</v>
      </c>
      <c r="N45" s="190">
        <v>2.2149999999999999</v>
      </c>
      <c r="O45" s="190">
        <v>2.2440000000000002</v>
      </c>
      <c r="P45" s="190">
        <v>2.1789999999999998</v>
      </c>
      <c r="Q45" s="190">
        <v>2.165</v>
      </c>
      <c r="R45" s="190">
        <v>2.149</v>
      </c>
    </row>
    <row r="46" spans="2:18">
      <c r="B46" s="152" t="s">
        <v>31</v>
      </c>
      <c r="C46" s="190">
        <v>8.5389999999999997</v>
      </c>
      <c r="D46" s="190">
        <v>9.0079999999999991</v>
      </c>
      <c r="E46" s="190">
        <v>9.7219999999999995</v>
      </c>
      <c r="F46" s="190">
        <v>9.6609999999999996</v>
      </c>
      <c r="G46" s="190">
        <v>8.93</v>
      </c>
      <c r="H46" s="190">
        <v>8.5129999999999999</v>
      </c>
      <c r="I46" s="190">
        <v>8.2490000000000006</v>
      </c>
      <c r="J46" s="190">
        <v>8.8659999999999997</v>
      </c>
      <c r="K46" s="190">
        <v>8.9480000000000004</v>
      </c>
      <c r="L46" s="190">
        <v>9.1669999999999998</v>
      </c>
      <c r="M46" s="190">
        <v>9.1549999999999994</v>
      </c>
      <c r="N46" s="190">
        <v>9.0660000000000007</v>
      </c>
      <c r="O46" s="190">
        <v>9.4499999999999993</v>
      </c>
      <c r="P46" s="190">
        <v>9.98</v>
      </c>
      <c r="Q46" s="190">
        <v>10.256</v>
      </c>
      <c r="R46" s="190">
        <v>10.234999999999999</v>
      </c>
    </row>
    <row r="47" spans="2:18">
      <c r="B47" s="152" t="s">
        <v>32</v>
      </c>
      <c r="C47" s="190">
        <v>0.63300000000000001</v>
      </c>
      <c r="D47" s="190">
        <v>0.65200000000000002</v>
      </c>
      <c r="E47" s="190">
        <v>0.622</v>
      </c>
      <c r="F47" s="190">
        <v>0.68100000000000005</v>
      </c>
      <c r="G47" s="190">
        <v>0.74299999999999999</v>
      </c>
      <c r="H47" s="190">
        <v>0.89300000000000002</v>
      </c>
      <c r="I47" s="190">
        <v>0.90400000000000003</v>
      </c>
      <c r="J47" s="190">
        <v>0.88900000000000001</v>
      </c>
      <c r="K47" s="190">
        <v>0.93899999999999995</v>
      </c>
      <c r="L47" s="190">
        <v>0.88</v>
      </c>
      <c r="M47" s="190">
        <v>0.80700000000000005</v>
      </c>
      <c r="N47" s="190">
        <v>0.59099999999999997</v>
      </c>
      <c r="O47" s="190">
        <v>0.55200000000000005</v>
      </c>
      <c r="P47" s="190">
        <v>0.51200000000000001</v>
      </c>
      <c r="Q47" s="190">
        <v>0.47899999999999998</v>
      </c>
      <c r="R47" s="190">
        <v>0.44600000000000001</v>
      </c>
    </row>
    <row r="48" spans="2:18">
      <c r="B48" s="152" t="s">
        <v>33</v>
      </c>
      <c r="C48" s="190">
        <v>6.5220000000000002</v>
      </c>
      <c r="D48" s="190">
        <v>6.4870000000000001</v>
      </c>
      <c r="E48" s="190">
        <v>6.524</v>
      </c>
      <c r="F48" s="190">
        <v>6.8019999999999996</v>
      </c>
      <c r="G48" s="190">
        <v>6.7270000000000003</v>
      </c>
      <c r="H48" s="190">
        <v>6.2990000000000004</v>
      </c>
      <c r="I48" s="190">
        <v>6.407</v>
      </c>
      <c r="J48" s="190">
        <v>6.5060000000000002</v>
      </c>
      <c r="K48" s="190">
        <v>7.0659999999999998</v>
      </c>
      <c r="L48" s="190">
        <v>7.0650000000000004</v>
      </c>
      <c r="M48" s="190">
        <v>7.1710000000000003</v>
      </c>
      <c r="N48" s="190">
        <v>7.0759999999999996</v>
      </c>
      <c r="O48" s="190">
        <v>4.7910000000000004</v>
      </c>
      <c r="P48" s="190">
        <v>4.7830000000000004</v>
      </c>
      <c r="Q48" s="190">
        <v>4.8869999999999996</v>
      </c>
      <c r="R48" s="190">
        <v>4.827</v>
      </c>
    </row>
    <row r="49" spans="2:18">
      <c r="B49" s="152" t="s">
        <v>34</v>
      </c>
      <c r="C49" s="190">
        <v>1.8</v>
      </c>
      <c r="D49" s="190">
        <v>1.6830000000000001</v>
      </c>
      <c r="E49" s="190">
        <v>1.5780000000000001</v>
      </c>
      <c r="F49" s="190">
        <v>1.6040000000000001</v>
      </c>
      <c r="G49" s="190">
        <v>1.6559999999999999</v>
      </c>
      <c r="H49" s="190">
        <v>1.726</v>
      </c>
      <c r="I49" s="190">
        <v>1.6279999999999999</v>
      </c>
      <c r="J49" s="190">
        <v>1.722</v>
      </c>
      <c r="K49" s="190">
        <v>1.532</v>
      </c>
      <c r="L49" s="190">
        <v>1.3440000000000001</v>
      </c>
      <c r="M49" s="190">
        <v>1.2290000000000001</v>
      </c>
      <c r="N49" s="190">
        <v>1.2889999999999999</v>
      </c>
      <c r="O49" s="190">
        <v>1.43</v>
      </c>
      <c r="P49" s="190">
        <v>1.5329999999999999</v>
      </c>
      <c r="Q49" s="190">
        <v>1.8009999999999999</v>
      </c>
      <c r="R49" s="190">
        <v>1.8620000000000001</v>
      </c>
    </row>
    <row r="50" spans="2:18">
      <c r="B50" s="152" t="s">
        <v>35</v>
      </c>
      <c r="C50" s="190">
        <v>1.8680000000000001</v>
      </c>
      <c r="D50" s="190">
        <v>1.905</v>
      </c>
      <c r="E50" s="190">
        <v>1.9670000000000001</v>
      </c>
      <c r="F50" s="190">
        <v>1.9750000000000001</v>
      </c>
      <c r="G50" s="190">
        <v>2.1190000000000002</v>
      </c>
      <c r="H50" s="190">
        <v>2.1480000000000001</v>
      </c>
      <c r="I50" s="190">
        <v>2.1659999999999999</v>
      </c>
      <c r="J50" s="190">
        <v>2.1589999999999998</v>
      </c>
      <c r="K50" s="190">
        <v>2.1739999999999999</v>
      </c>
      <c r="L50" s="190">
        <v>2.0990000000000002</v>
      </c>
      <c r="M50" s="190">
        <v>2.1419999999999999</v>
      </c>
      <c r="N50" s="190">
        <v>2.15</v>
      </c>
      <c r="O50" s="190">
        <v>2.1110000000000002</v>
      </c>
      <c r="P50" s="190">
        <v>2.0720000000000001</v>
      </c>
      <c r="Q50" s="190">
        <v>2.1680000000000001</v>
      </c>
      <c r="R50" s="190">
        <v>2.2650000000000001</v>
      </c>
    </row>
    <row r="51" spans="2:18">
      <c r="B51" s="152" t="s">
        <v>36</v>
      </c>
      <c r="C51" s="190">
        <v>5.8040000000000003</v>
      </c>
      <c r="D51" s="190">
        <v>5.6820000000000004</v>
      </c>
      <c r="E51" s="190">
        <v>5.415</v>
      </c>
      <c r="F51" s="190">
        <v>5.2629999999999999</v>
      </c>
      <c r="G51" s="190">
        <v>4.8929999999999998</v>
      </c>
      <c r="H51" s="190">
        <v>5.7210000000000001</v>
      </c>
      <c r="I51" s="190">
        <v>5.6980000000000004</v>
      </c>
      <c r="J51" s="190">
        <v>5.09</v>
      </c>
      <c r="K51" s="190">
        <v>5.1749999999999998</v>
      </c>
      <c r="L51" s="190">
        <v>5.2880000000000003</v>
      </c>
      <c r="M51" s="190">
        <v>5.3890000000000002</v>
      </c>
      <c r="N51" s="190">
        <v>5.9130000000000003</v>
      </c>
      <c r="O51" s="190">
        <v>6.2859999999999996</v>
      </c>
      <c r="P51" s="190">
        <v>6.1580000000000004</v>
      </c>
      <c r="Q51" s="190">
        <v>6.0529999999999999</v>
      </c>
      <c r="R51" s="190">
        <v>6.2130000000000001</v>
      </c>
    </row>
    <row r="52" spans="2:18">
      <c r="B52" s="152" t="s">
        <v>37</v>
      </c>
      <c r="C52" s="190">
        <v>2.016</v>
      </c>
      <c r="D52" s="190">
        <v>2.0579999999999998</v>
      </c>
      <c r="E52" s="190">
        <v>2.0830000000000002</v>
      </c>
      <c r="F52" s="190">
        <v>2.2480000000000002</v>
      </c>
      <c r="G52" s="190">
        <v>2.2309999999999999</v>
      </c>
      <c r="H52" s="190">
        <v>2.1040000000000001</v>
      </c>
      <c r="I52" s="190">
        <v>2.0270000000000001</v>
      </c>
      <c r="J52" s="190">
        <v>2.1110000000000002</v>
      </c>
      <c r="K52" s="190">
        <v>2.129</v>
      </c>
      <c r="L52" s="190">
        <v>2.3490000000000002</v>
      </c>
      <c r="M52" s="190">
        <v>2.452</v>
      </c>
      <c r="N52" s="190">
        <v>2.5059999999999998</v>
      </c>
      <c r="O52" s="190">
        <v>2.48</v>
      </c>
      <c r="P52" s="190">
        <v>2.4159999999999999</v>
      </c>
      <c r="Q52" s="190">
        <v>2.5139999999999998</v>
      </c>
      <c r="R52" s="190">
        <v>2.5019999999999998</v>
      </c>
    </row>
    <row r="53" spans="2:18">
      <c r="B53" s="152" t="s">
        <v>38</v>
      </c>
      <c r="C53" s="190">
        <v>1.52</v>
      </c>
      <c r="D53" s="190">
        <v>1.522</v>
      </c>
      <c r="E53" s="190">
        <v>1.52</v>
      </c>
      <c r="F53" s="190">
        <v>1.5229999999999999</v>
      </c>
      <c r="G53" s="190">
        <v>1.5529999999999999</v>
      </c>
      <c r="H53" s="190">
        <v>1.64</v>
      </c>
      <c r="I53" s="190">
        <v>1.639</v>
      </c>
      <c r="J53" s="190">
        <v>1.607</v>
      </c>
      <c r="K53" s="190">
        <v>1.579</v>
      </c>
      <c r="L53" s="190">
        <v>1.5740000000000001</v>
      </c>
      <c r="M53" s="190">
        <v>1.5580000000000001</v>
      </c>
      <c r="N53" s="190">
        <v>1.5620000000000001</v>
      </c>
      <c r="O53" s="190">
        <v>1.571</v>
      </c>
      <c r="P53" s="190">
        <v>1.599</v>
      </c>
      <c r="Q53" s="190">
        <v>1.663</v>
      </c>
      <c r="R53" s="190">
        <v>1.696</v>
      </c>
    </row>
    <row r="54" spans="2:18">
      <c r="B54" s="152" t="s">
        <v>39</v>
      </c>
      <c r="C54" s="190">
        <v>0.38</v>
      </c>
      <c r="D54" s="190">
        <v>0.377</v>
      </c>
      <c r="E54" s="190">
        <v>0.35599999999999998</v>
      </c>
      <c r="F54" s="190">
        <v>0.34599999999999997</v>
      </c>
      <c r="G54" s="190">
        <v>0.33600000000000002</v>
      </c>
      <c r="H54" s="190">
        <v>0.374</v>
      </c>
      <c r="I54" s="190">
        <v>0.42499999999999999</v>
      </c>
      <c r="J54" s="190">
        <v>0.40400000000000003</v>
      </c>
      <c r="K54" s="190">
        <v>0.41799999999999998</v>
      </c>
      <c r="L54" s="190">
        <v>0.42499999999999999</v>
      </c>
      <c r="M54" s="190">
        <v>0.40799999999999997</v>
      </c>
      <c r="N54" s="190">
        <v>0.39100000000000001</v>
      </c>
      <c r="O54" s="190">
        <v>0.38500000000000001</v>
      </c>
      <c r="P54" s="190">
        <v>0.36799999999999999</v>
      </c>
      <c r="Q54" s="190">
        <v>0.35199999999999998</v>
      </c>
      <c r="R54" s="190">
        <v>0.34</v>
      </c>
    </row>
    <row r="55" spans="2:18">
      <c r="B55" s="152" t="s">
        <v>40</v>
      </c>
      <c r="C55" s="190">
        <v>0.56499999999999995</v>
      </c>
      <c r="D55" s="190">
        <v>0.82699999999999996</v>
      </c>
      <c r="E55" s="190">
        <v>0.79900000000000004</v>
      </c>
      <c r="F55" s="190">
        <v>0.75700000000000001</v>
      </c>
      <c r="G55" s="190">
        <v>0.747</v>
      </c>
      <c r="H55" s="190">
        <v>0.82099999999999995</v>
      </c>
      <c r="I55" s="190">
        <v>0.8</v>
      </c>
      <c r="J55" s="190">
        <v>0.80300000000000005</v>
      </c>
      <c r="K55" s="190">
        <v>0.82499999999999996</v>
      </c>
      <c r="L55" s="190">
        <v>0.85799999999999998</v>
      </c>
      <c r="M55" s="190">
        <v>0.84599999999999997</v>
      </c>
      <c r="N55" s="190">
        <v>0.64800000000000002</v>
      </c>
      <c r="O55" s="190">
        <v>0.64200000000000002</v>
      </c>
      <c r="P55" s="190">
        <v>0.64100000000000001</v>
      </c>
      <c r="Q55" s="190">
        <v>0.627</v>
      </c>
      <c r="R55" s="190">
        <v>0.60699999999999998</v>
      </c>
    </row>
    <row r="56" spans="2:18" ht="15" customHeight="1">
      <c r="B56" s="152" t="s">
        <v>41</v>
      </c>
      <c r="C56" s="190">
        <v>14.834</v>
      </c>
      <c r="D56" s="190">
        <v>14.861000000000001</v>
      </c>
      <c r="E56" s="190">
        <v>14.547000000000001</v>
      </c>
      <c r="F56" s="190">
        <v>14.429</v>
      </c>
      <c r="G56" s="190">
        <v>15.106999999999999</v>
      </c>
      <c r="H56" s="190">
        <v>15.708</v>
      </c>
      <c r="I56" s="190">
        <v>15.026</v>
      </c>
      <c r="J56" s="190">
        <v>14.824999999999999</v>
      </c>
      <c r="K56" s="190">
        <v>15.394</v>
      </c>
      <c r="L56" s="190">
        <v>15.625999999999999</v>
      </c>
      <c r="M56" s="190">
        <v>15.484</v>
      </c>
      <c r="N56" s="190">
        <v>15.295</v>
      </c>
      <c r="O56" s="190">
        <v>15.536</v>
      </c>
      <c r="P56" s="190">
        <v>15.503</v>
      </c>
      <c r="Q56" s="190">
        <v>15.414999999999999</v>
      </c>
      <c r="R56" s="190">
        <v>15.106</v>
      </c>
    </row>
    <row r="57" spans="2:18">
      <c r="B57" s="152" t="s">
        <v>42</v>
      </c>
      <c r="C57" s="190">
        <v>10.933</v>
      </c>
      <c r="D57" s="190">
        <v>10.891</v>
      </c>
      <c r="E57" s="190">
        <v>10.771000000000001</v>
      </c>
      <c r="F57" s="190">
        <v>10.795999999999999</v>
      </c>
      <c r="G57" s="190">
        <v>10.585000000000001</v>
      </c>
      <c r="H57" s="190">
        <v>10.85</v>
      </c>
      <c r="I57" s="190">
        <v>10.591000000000001</v>
      </c>
      <c r="J57" s="190">
        <v>10.667999999999999</v>
      </c>
      <c r="K57" s="190">
        <v>10.716000000000001</v>
      </c>
      <c r="L57" s="190">
        <v>10.733000000000001</v>
      </c>
      <c r="M57" s="190">
        <v>10.838000000000001</v>
      </c>
      <c r="N57" s="190">
        <v>11.018000000000001</v>
      </c>
      <c r="O57" s="190">
        <v>11.218999999999999</v>
      </c>
      <c r="P57" s="190">
        <v>11.312999999999999</v>
      </c>
      <c r="Q57" s="190">
        <v>11.333</v>
      </c>
      <c r="R57" s="190">
        <v>11.512</v>
      </c>
    </row>
    <row r="58" spans="2:18">
      <c r="B58" s="152" t="s">
        <v>43</v>
      </c>
      <c r="C58" s="190">
        <v>1.621</v>
      </c>
      <c r="D58" s="190">
        <v>1.7649999999999999</v>
      </c>
      <c r="E58" s="190">
        <v>1.9379999999999999</v>
      </c>
      <c r="F58" s="190">
        <v>1.929</v>
      </c>
      <c r="G58" s="190">
        <v>1.996</v>
      </c>
      <c r="H58" s="190">
        <v>2.048</v>
      </c>
      <c r="I58" s="190">
        <v>2.2959999999999998</v>
      </c>
      <c r="J58" s="190">
        <v>2.2639999999999998</v>
      </c>
      <c r="K58" s="190">
        <v>2.2109999999999999</v>
      </c>
      <c r="L58" s="190">
        <v>2.202</v>
      </c>
      <c r="M58" s="190">
        <v>2.3090000000000002</v>
      </c>
      <c r="N58" s="190">
        <v>2.4039999999999999</v>
      </c>
      <c r="O58" s="190">
        <v>2.4350000000000001</v>
      </c>
      <c r="P58" s="190">
        <v>2.3450000000000002</v>
      </c>
      <c r="Q58" s="190">
        <v>2.302</v>
      </c>
      <c r="R58" s="190">
        <v>2.1219999999999999</v>
      </c>
    </row>
    <row r="59" spans="2:18" s="3" customFormat="1"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2:18" s="3" customFormat="1" ht="18" customHeight="1">
      <c r="B60" s="217"/>
      <c r="C60" s="217"/>
      <c r="D60" s="217"/>
      <c r="E60" s="217"/>
      <c r="F60" s="217"/>
      <c r="G60" s="217"/>
      <c r="H60" s="217"/>
      <c r="I60" s="217"/>
      <c r="J60" s="217"/>
      <c r="K60" s="217"/>
      <c r="L60" s="217"/>
      <c r="M60" s="217"/>
      <c r="O60" s="6"/>
      <c r="P60" s="6"/>
    </row>
    <row r="61" spans="2:18" ht="46.95" customHeight="1">
      <c r="B61" s="206" t="s">
        <v>173</v>
      </c>
      <c r="C61" s="206"/>
      <c r="D61" s="206"/>
      <c r="E61" s="206"/>
      <c r="F61" s="206"/>
      <c r="G61" s="206"/>
      <c r="H61" s="206"/>
      <c r="I61" s="206"/>
      <c r="J61" s="206"/>
      <c r="K61" s="206"/>
      <c r="L61" s="206"/>
      <c r="M61" s="206"/>
    </row>
    <row r="62" spans="2:18">
      <c r="N62" s="6"/>
    </row>
  </sheetData>
  <sheetProtection selectLockedCells="1" selectUnlockedCells="1"/>
  <mergeCells count="9">
    <mergeCell ref="B61:M61"/>
    <mergeCell ref="B3:S3"/>
    <mergeCell ref="I4:J4"/>
    <mergeCell ref="B9:S9"/>
    <mergeCell ref="B30:R30"/>
    <mergeCell ref="B60:M60"/>
    <mergeCell ref="B11:M11"/>
    <mergeCell ref="B32:M32"/>
    <mergeCell ref="B33:M33"/>
  </mergeCells>
  <printOptions horizontalCentered="1"/>
  <pageMargins left="0.19685039370078741" right="0.19685039370078741" top="0.39370078740157483" bottom="0.19685039370078741" header="0" footer="0"/>
  <pageSetup paperSize="9" firstPageNumber="0" orientation="landscape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C00000"/>
  </sheetPr>
  <dimension ref="B3:S62"/>
  <sheetViews>
    <sheetView showGridLines="0" tabSelected="1" zoomScale="70" zoomScaleNormal="70" workbookViewId="0">
      <selection activeCell="B30" sqref="B30:R30"/>
    </sheetView>
  </sheetViews>
  <sheetFormatPr baseColWidth="10" defaultColWidth="11.44140625" defaultRowHeight="14.4"/>
  <cols>
    <col min="1" max="1" width="11.44140625" style="1"/>
    <col min="2" max="2" width="29.109375" style="1" customWidth="1"/>
    <col min="3" max="13" width="7.33203125" style="1" customWidth="1"/>
    <col min="14" max="14" width="6.44140625" style="1" customWidth="1"/>
    <col min="15" max="16" width="7.33203125" style="1" bestFit="1" customWidth="1"/>
    <col min="17" max="17" width="7.33203125" style="1" customWidth="1"/>
    <col min="18" max="16384" width="11.44140625" style="1"/>
  </cols>
  <sheetData>
    <row r="3" spans="2:19" ht="26.4">
      <c r="B3" s="224" t="s">
        <v>180</v>
      </c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4"/>
    </row>
    <row r="4" spans="2:19" ht="17.399999999999999">
      <c r="H4" s="191" t="s">
        <v>181</v>
      </c>
    </row>
    <row r="7" spans="2:19"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</row>
    <row r="10" spans="2:19" ht="17.399999999999999">
      <c r="B10" s="208" t="s">
        <v>2</v>
      </c>
      <c r="C10" s="208"/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2:19">
      <c r="B11" s="140" t="s">
        <v>0</v>
      </c>
      <c r="C11" s="140">
        <v>2004</v>
      </c>
      <c r="D11" s="140">
        <v>2005</v>
      </c>
      <c r="E11" s="140">
        <v>2006</v>
      </c>
      <c r="F11" s="140">
        <v>2007</v>
      </c>
      <c r="G11" s="140">
        <v>2008</v>
      </c>
      <c r="H11" s="140">
        <v>2009</v>
      </c>
      <c r="I11" s="140">
        <v>2010</v>
      </c>
      <c r="J11" s="140">
        <v>2011</v>
      </c>
      <c r="K11" s="140">
        <v>2012</v>
      </c>
      <c r="L11" s="140">
        <v>2013</v>
      </c>
      <c r="M11" s="140">
        <v>2014</v>
      </c>
      <c r="N11" s="140">
        <v>2015</v>
      </c>
      <c r="O11" s="178">
        <v>2016</v>
      </c>
      <c r="P11" s="140">
        <v>2017</v>
      </c>
      <c r="Q11" s="140">
        <v>2018</v>
      </c>
      <c r="R11" s="140">
        <v>2019</v>
      </c>
      <c r="S11" s="140">
        <v>2020</v>
      </c>
    </row>
    <row r="12" spans="2:19">
      <c r="B12" s="196" t="s">
        <v>3</v>
      </c>
      <c r="C12" s="197">
        <v>2.8029999999999999</v>
      </c>
      <c r="D12" s="197">
        <v>2.9870000000000001</v>
      </c>
      <c r="E12" s="197">
        <v>3.4569999999999999</v>
      </c>
      <c r="F12" s="197">
        <v>4.0819999999999999</v>
      </c>
      <c r="G12" s="197">
        <v>4.5720000000000001</v>
      </c>
      <c r="H12" s="197">
        <v>6.1890000000000001</v>
      </c>
      <c r="I12" s="197">
        <v>6.1660000000000004</v>
      </c>
      <c r="J12" s="197">
        <v>6.2960000000000003</v>
      </c>
      <c r="K12" s="197">
        <v>6.8150000000000004</v>
      </c>
      <c r="L12" s="197">
        <v>7.05</v>
      </c>
      <c r="M12" s="197">
        <v>6.7190000000000003</v>
      </c>
      <c r="N12" s="197">
        <v>6.976</v>
      </c>
      <c r="O12" s="197">
        <v>6.758</v>
      </c>
      <c r="P12" s="197">
        <v>6.8810000000000002</v>
      </c>
      <c r="Q12" s="197">
        <v>6.2809999999999997</v>
      </c>
      <c r="R12" s="197">
        <v>5.7149999999999999</v>
      </c>
      <c r="S12" s="21"/>
    </row>
    <row r="13" spans="2:19">
      <c r="B13" s="198" t="s">
        <v>4</v>
      </c>
      <c r="C13" s="199">
        <v>7.4089999999999998</v>
      </c>
      <c r="D13" s="199">
        <v>7.7539999999999996</v>
      </c>
      <c r="E13" s="199">
        <v>7.859</v>
      </c>
      <c r="F13" s="199">
        <v>7.8860000000000001</v>
      </c>
      <c r="G13" s="199">
        <v>7.8170000000000002</v>
      </c>
      <c r="H13" s="199">
        <v>8.1790000000000003</v>
      </c>
      <c r="I13" s="199">
        <v>8.1460000000000008</v>
      </c>
      <c r="J13" s="199">
        <v>8.298</v>
      </c>
      <c r="K13" s="199">
        <v>8.42</v>
      </c>
      <c r="L13" s="199">
        <v>8.3469999999999995</v>
      </c>
      <c r="M13" s="199">
        <v>8.35</v>
      </c>
      <c r="N13" s="199">
        <v>8.3930000000000007</v>
      </c>
      <c r="O13" s="199">
        <v>8.4290000000000003</v>
      </c>
      <c r="P13" s="199">
        <v>8.452</v>
      </c>
      <c r="Q13" s="199">
        <v>8.5020000000000007</v>
      </c>
      <c r="R13" s="199">
        <v>8.5079999999999991</v>
      </c>
      <c r="S13" s="21"/>
    </row>
    <row r="14" spans="2:19">
      <c r="B14" s="198" t="s">
        <v>5</v>
      </c>
      <c r="C14" s="199">
        <v>0.92900000000000005</v>
      </c>
      <c r="D14" s="199">
        <v>0.93600000000000005</v>
      </c>
      <c r="E14" s="199">
        <v>0.90200000000000002</v>
      </c>
      <c r="F14" s="199">
        <v>0.92200000000000004</v>
      </c>
      <c r="G14" s="199">
        <v>1.016</v>
      </c>
      <c r="H14" s="199">
        <v>1.0580000000000001</v>
      </c>
      <c r="I14" s="199">
        <v>1.0069999999999999</v>
      </c>
      <c r="J14" s="199">
        <v>1.0349999999999999</v>
      </c>
      <c r="K14" s="199">
        <v>1.095</v>
      </c>
      <c r="L14" s="199">
        <v>1.133</v>
      </c>
      <c r="M14" s="199">
        <v>1.1299999999999999</v>
      </c>
      <c r="N14" s="199">
        <v>1.139</v>
      </c>
      <c r="O14" s="199">
        <v>1.155</v>
      </c>
      <c r="P14" s="199">
        <v>1.18</v>
      </c>
      <c r="Q14" s="199">
        <v>1.2090000000000001</v>
      </c>
      <c r="R14" s="199">
        <v>1.26</v>
      </c>
      <c r="S14" s="21"/>
    </row>
    <row r="15" spans="2:19">
      <c r="B15" s="198" t="s">
        <v>6</v>
      </c>
      <c r="C15" s="199">
        <v>2.3849999999999998</v>
      </c>
      <c r="D15" s="199">
        <v>2.3210000000000002</v>
      </c>
      <c r="E15" s="199">
        <v>2.2410000000000001</v>
      </c>
      <c r="F15" s="199">
        <v>2.262</v>
      </c>
      <c r="G15" s="199">
        <v>2.0209999999999999</v>
      </c>
      <c r="H15" s="199">
        <v>2.0609999999999999</v>
      </c>
      <c r="I15" s="199">
        <v>2.11</v>
      </c>
      <c r="J15" s="199">
        <v>1.665</v>
      </c>
      <c r="K15" s="199">
        <v>1.7729999999999999</v>
      </c>
      <c r="L15" s="199">
        <v>2.331</v>
      </c>
      <c r="M15" s="199">
        <v>1.798</v>
      </c>
      <c r="N15" s="199">
        <v>1.6879999999999999</v>
      </c>
      <c r="O15" s="199">
        <v>1.788</v>
      </c>
      <c r="P15" s="199">
        <v>1.4510000000000001</v>
      </c>
      <c r="Q15" s="199">
        <v>1.845</v>
      </c>
      <c r="R15" s="199">
        <v>1.871</v>
      </c>
      <c r="S15" s="21"/>
    </row>
    <row r="16" spans="2:19" ht="15" customHeight="1">
      <c r="B16" s="82" t="s">
        <v>7</v>
      </c>
      <c r="C16" s="192">
        <v>7.1420000000000003</v>
      </c>
      <c r="D16" s="192">
        <v>7.3360000000000003</v>
      </c>
      <c r="E16" s="192">
        <v>7.2530000000000001</v>
      </c>
      <c r="F16" s="192">
        <v>7.3319999999999999</v>
      </c>
      <c r="G16" s="192">
        <v>7.6550000000000002</v>
      </c>
      <c r="H16" s="192">
        <v>8.0660000000000007</v>
      </c>
      <c r="I16" s="192">
        <v>8.3320000000000007</v>
      </c>
      <c r="J16" s="192">
        <v>8.5749999999999993</v>
      </c>
      <c r="K16" s="192">
        <v>8.5739999999999998</v>
      </c>
      <c r="L16" s="192">
        <v>8.7360000000000007</v>
      </c>
      <c r="M16" s="192">
        <v>8.7249999999999996</v>
      </c>
      <c r="N16" s="192">
        <v>8.8339999999999996</v>
      </c>
      <c r="O16" s="192">
        <v>8.8819999999999997</v>
      </c>
      <c r="P16" s="192">
        <v>8.8539999999999992</v>
      </c>
      <c r="Q16" s="192">
        <v>9.0990000000000002</v>
      </c>
      <c r="R16" s="192">
        <v>9.2439999999999998</v>
      </c>
      <c r="S16" s="21"/>
    </row>
    <row r="17" spans="2:19" ht="15" customHeight="1">
      <c r="B17" s="183" t="s">
        <v>8</v>
      </c>
      <c r="C17" s="194">
        <v>2.797370139754273</v>
      </c>
      <c r="D17" s="194">
        <v>2.6717615700307551</v>
      </c>
      <c r="E17" s="194">
        <v>3.3245460714300741</v>
      </c>
      <c r="F17" s="194">
        <v>3.5127811649284135</v>
      </c>
      <c r="G17" s="194">
        <v>3.3949539205087245</v>
      </c>
      <c r="H17" s="194">
        <v>3.296501588602152</v>
      </c>
      <c r="I17" s="194">
        <v>3.6523521611538179</v>
      </c>
      <c r="J17" s="194">
        <v>5.0088355960165192</v>
      </c>
      <c r="K17" s="194">
        <v>5.4091147258339207</v>
      </c>
      <c r="L17" s="194">
        <v>4.7792908140181076</v>
      </c>
      <c r="M17" s="194">
        <v>4.6380150124721755</v>
      </c>
      <c r="N17" s="194">
        <v>5.0919999999999996</v>
      </c>
      <c r="O17" s="194">
        <v>4.7439999999999998</v>
      </c>
      <c r="P17" s="194">
        <v>5.19</v>
      </c>
      <c r="Q17" s="194">
        <v>5.16</v>
      </c>
      <c r="R17" s="195">
        <v>5.5</v>
      </c>
      <c r="S17" s="195">
        <v>5.6</v>
      </c>
    </row>
    <row r="18" spans="2:19">
      <c r="B18" s="196" t="s">
        <v>9</v>
      </c>
      <c r="C18" s="197">
        <v>2.4870000000000001</v>
      </c>
      <c r="D18" s="197">
        <v>2.3069999999999999</v>
      </c>
      <c r="E18" s="197">
        <v>2.2810000000000001</v>
      </c>
      <c r="F18" s="197">
        <v>2.298</v>
      </c>
      <c r="G18" s="197">
        <v>2.4409999999999998</v>
      </c>
      <c r="H18" s="197">
        <v>2.6</v>
      </c>
      <c r="I18" s="197">
        <v>2.5489999999999999</v>
      </c>
      <c r="J18" s="197">
        <v>2.4609999999999999</v>
      </c>
      <c r="K18" s="197">
        <v>2.4550000000000001</v>
      </c>
      <c r="L18" s="197">
        <v>2.4910000000000001</v>
      </c>
      <c r="M18" s="197">
        <v>2.5259999999999998</v>
      </c>
      <c r="N18" s="197">
        <v>2.593</v>
      </c>
      <c r="O18" s="197">
        <v>2.7080000000000002</v>
      </c>
      <c r="P18" s="197">
        <v>2.738</v>
      </c>
      <c r="Q18" s="197">
        <v>2.698</v>
      </c>
      <c r="R18" s="197">
        <v>2.673</v>
      </c>
      <c r="S18" s="21"/>
    </row>
    <row r="19" spans="2:19">
      <c r="B19" s="198" t="s">
        <v>10</v>
      </c>
      <c r="C19" s="199">
        <v>1.9650000000000001</v>
      </c>
      <c r="D19" s="199">
        <v>1.96</v>
      </c>
      <c r="E19" s="199">
        <v>2.0190000000000001</v>
      </c>
      <c r="F19" s="199">
        <v>1.9370000000000001</v>
      </c>
      <c r="G19" s="199">
        <v>1.8340000000000001</v>
      </c>
      <c r="H19" s="199">
        <v>1.853</v>
      </c>
      <c r="I19" s="199">
        <v>1.895</v>
      </c>
      <c r="J19" s="199">
        <v>1.89</v>
      </c>
      <c r="K19" s="199">
        <v>1.9630000000000001</v>
      </c>
      <c r="L19" s="199">
        <v>2.0379999999999998</v>
      </c>
      <c r="M19" s="199">
        <v>2.0710000000000002</v>
      </c>
      <c r="N19" s="199">
        <v>2.0539999999999998</v>
      </c>
      <c r="O19" s="199">
        <v>2.1859999999999999</v>
      </c>
      <c r="P19" s="199">
        <v>2.19</v>
      </c>
      <c r="Q19" s="199">
        <v>2.2010000000000001</v>
      </c>
      <c r="R19" s="199">
        <v>2.1949999999999998</v>
      </c>
      <c r="S19" s="21"/>
    </row>
    <row r="20" spans="2:19">
      <c r="B20" s="196" t="s">
        <v>11</v>
      </c>
      <c r="C20" s="197">
        <v>2.4980000000000002</v>
      </c>
      <c r="D20" s="197">
        <v>2.403</v>
      </c>
      <c r="E20" s="197">
        <v>2.41</v>
      </c>
      <c r="F20" s="197">
        <v>2.5840000000000001</v>
      </c>
      <c r="G20" s="197">
        <v>2.7850000000000001</v>
      </c>
      <c r="H20" s="197">
        <v>2.9470000000000001</v>
      </c>
      <c r="I20" s="197">
        <v>2.8969999999999998</v>
      </c>
      <c r="J20" s="197">
        <v>2.0760000000000001</v>
      </c>
      <c r="K20" s="197">
        <v>3.004</v>
      </c>
      <c r="L20" s="197">
        <v>3.3279999999999998</v>
      </c>
      <c r="M20" s="197">
        <v>3.0070000000000001</v>
      </c>
      <c r="N20" s="197">
        <v>2.9369999999999998</v>
      </c>
      <c r="O20" s="197">
        <v>3.1360000000000001</v>
      </c>
      <c r="P20" s="197">
        <v>3.2959999999999998</v>
      </c>
      <c r="Q20" s="197">
        <v>3.3610000000000002</v>
      </c>
      <c r="R20" s="197">
        <v>3.4249999999999998</v>
      </c>
      <c r="S20" s="21"/>
    </row>
    <row r="21" spans="2:19">
      <c r="B21" s="198" t="s">
        <v>12</v>
      </c>
      <c r="C21" s="199">
        <v>2.1819999999999999</v>
      </c>
      <c r="D21" s="199">
        <v>2.16</v>
      </c>
      <c r="E21" s="199">
        <v>2.0230000000000001</v>
      </c>
      <c r="F21" s="199">
        <v>2.0579999999999998</v>
      </c>
      <c r="G21" s="199">
        <v>1.962</v>
      </c>
      <c r="H21" s="199">
        <v>2.1520000000000001</v>
      </c>
      <c r="I21" s="199">
        <v>2.0760000000000001</v>
      </c>
      <c r="J21" s="199">
        <v>2.0619999999999998</v>
      </c>
      <c r="K21" s="199">
        <v>2.0880000000000001</v>
      </c>
      <c r="L21" s="199">
        <v>2.1619999999999999</v>
      </c>
      <c r="M21" s="199">
        <v>2.165</v>
      </c>
      <c r="N21" s="199">
        <v>2.206</v>
      </c>
      <c r="O21" s="199">
        <v>2.1619999999999999</v>
      </c>
      <c r="P21" s="199">
        <v>2.1339999999999999</v>
      </c>
      <c r="Q21" s="199">
        <v>2.1669999999999998</v>
      </c>
      <c r="R21" s="199">
        <v>2.278</v>
      </c>
      <c r="S21" s="21"/>
    </row>
    <row r="22" spans="2:19">
      <c r="B22" s="198" t="s">
        <v>13</v>
      </c>
      <c r="C22" s="199">
        <v>3.113</v>
      </c>
      <c r="D22" s="199">
        <v>3.1789999999999998</v>
      </c>
      <c r="E22" s="199">
        <v>3.4910000000000001</v>
      </c>
      <c r="F22" s="199">
        <v>3.593</v>
      </c>
      <c r="G22" s="199">
        <v>3.6589999999999998</v>
      </c>
      <c r="H22" s="199">
        <v>4.0309999999999997</v>
      </c>
      <c r="I22" s="199">
        <v>4.3250000000000002</v>
      </c>
      <c r="J22" s="199">
        <v>4.3040000000000003</v>
      </c>
      <c r="K22" s="199">
        <v>4.4379999999999997</v>
      </c>
      <c r="L22" s="199">
        <v>4.7160000000000002</v>
      </c>
      <c r="M22" s="199">
        <v>4.9160000000000004</v>
      </c>
      <c r="N22" s="199">
        <v>5.2320000000000002</v>
      </c>
      <c r="O22" s="199">
        <v>5.6</v>
      </c>
      <c r="P22" s="199">
        <v>5.7610000000000001</v>
      </c>
      <c r="Q22" s="199">
        <v>5.9740000000000002</v>
      </c>
      <c r="R22" s="199">
        <v>6.6520000000000001</v>
      </c>
      <c r="S22" s="21"/>
    </row>
    <row r="23" spans="2:19">
      <c r="B23" s="198" t="s">
        <v>14</v>
      </c>
      <c r="C23" s="199">
        <v>5.22</v>
      </c>
      <c r="D23" s="199">
        <v>4.9720000000000004</v>
      </c>
      <c r="E23" s="199">
        <v>4.8739999999999997</v>
      </c>
      <c r="F23" s="199">
        <v>5.1840000000000002</v>
      </c>
      <c r="G23" s="199">
        <v>5.2880000000000003</v>
      </c>
      <c r="H23" s="199">
        <v>5.63</v>
      </c>
      <c r="I23" s="199">
        <v>5.5609999999999999</v>
      </c>
      <c r="J23" s="199">
        <v>5.8860000000000001</v>
      </c>
      <c r="K23" s="199">
        <v>5.407</v>
      </c>
      <c r="L23" s="199">
        <v>5.87</v>
      </c>
      <c r="M23" s="199">
        <v>5.7809999999999997</v>
      </c>
      <c r="N23" s="199">
        <v>5.8280000000000003</v>
      </c>
      <c r="O23" s="199">
        <v>5.9169999999999998</v>
      </c>
      <c r="P23" s="199">
        <v>5.8730000000000002</v>
      </c>
      <c r="Q23" s="199">
        <v>5.83</v>
      </c>
      <c r="R23" s="199">
        <v>5.83</v>
      </c>
      <c r="S23" s="21"/>
    </row>
    <row r="24" spans="2:19">
      <c r="B24" s="198" t="s">
        <v>15</v>
      </c>
      <c r="C24" s="199">
        <v>2.403</v>
      </c>
      <c r="D24" s="199">
        <v>2.4</v>
      </c>
      <c r="E24" s="199">
        <v>2.5310000000000001</v>
      </c>
      <c r="F24" s="199">
        <v>2.5209999999999999</v>
      </c>
      <c r="G24" s="199">
        <v>2.597</v>
      </c>
      <c r="H24" s="199">
        <v>2.8109999999999999</v>
      </c>
      <c r="I24" s="199">
        <v>2.754</v>
      </c>
      <c r="J24" s="199">
        <v>2.9929999999999999</v>
      </c>
      <c r="K24" s="199">
        <v>3.508</v>
      </c>
      <c r="L24" s="199">
        <v>3.3250000000000002</v>
      </c>
      <c r="M24" s="199">
        <v>3.7309999999999999</v>
      </c>
      <c r="N24" s="199">
        <v>3.742</v>
      </c>
      <c r="O24" s="199">
        <v>3.448</v>
      </c>
      <c r="P24" s="199">
        <v>3.6739999999999999</v>
      </c>
      <c r="Q24" s="199">
        <v>3.5459999999999998</v>
      </c>
      <c r="R24" s="199">
        <v>3.6669999999999998</v>
      </c>
      <c r="S24" s="21"/>
    </row>
    <row r="25" spans="2:19">
      <c r="B25" s="198" t="s">
        <v>16</v>
      </c>
      <c r="C25" s="199">
        <v>1.6579999999999999</v>
      </c>
      <c r="D25" s="199">
        <v>1.645</v>
      </c>
      <c r="E25" s="199">
        <v>1.704</v>
      </c>
      <c r="F25" s="199">
        <v>1.64</v>
      </c>
      <c r="G25" s="199">
        <v>1.901</v>
      </c>
      <c r="H25" s="199">
        <v>1.9750000000000001</v>
      </c>
      <c r="I25" s="199">
        <v>1.885</v>
      </c>
      <c r="J25" s="199">
        <v>1.9</v>
      </c>
      <c r="K25" s="199">
        <v>1.994</v>
      </c>
      <c r="L25" s="199">
        <v>2.0619999999999998</v>
      </c>
      <c r="M25" s="199">
        <v>2.0630000000000002</v>
      </c>
      <c r="N25" s="199">
        <v>2.081</v>
      </c>
      <c r="O25" s="199">
        <v>2.0099999999999998</v>
      </c>
      <c r="P25" s="199">
        <v>1.9590000000000001</v>
      </c>
      <c r="Q25" s="199">
        <v>2.0089999999999999</v>
      </c>
      <c r="R25" s="199">
        <v>2.0070000000000001</v>
      </c>
      <c r="S25" s="193"/>
    </row>
    <row r="26" spans="2:19">
      <c r="B26" s="198" t="s">
        <v>17</v>
      </c>
      <c r="C26" s="199">
        <v>0.01</v>
      </c>
      <c r="D26" s="199">
        <v>3.0000000000000001E-3</v>
      </c>
      <c r="E26" s="199">
        <v>9.7000000000000003E-2</v>
      </c>
      <c r="F26" s="199">
        <v>5.8999999999999997E-2</v>
      </c>
      <c r="G26" s="199">
        <v>5.1999999999999998E-2</v>
      </c>
      <c r="H26" s="199">
        <v>5.8000000000000003E-2</v>
      </c>
      <c r="I26" s="199">
        <v>9.2999999999999999E-2</v>
      </c>
      <c r="J26" s="199">
        <v>0.06</v>
      </c>
      <c r="K26" s="199">
        <v>5.1999999999999998E-2</v>
      </c>
      <c r="L26" s="199">
        <v>5.8999999999999997E-2</v>
      </c>
      <c r="M26" s="199">
        <v>5.1999999999999998E-2</v>
      </c>
      <c r="N26" s="199">
        <v>4.5999999999999999E-2</v>
      </c>
      <c r="O26" s="199">
        <v>4.3999999999999997E-2</v>
      </c>
      <c r="P26" s="199">
        <v>6.9000000000000006E-2</v>
      </c>
      <c r="Q26" s="199">
        <v>5.8999999999999997E-2</v>
      </c>
      <c r="R26" s="199">
        <v>5.6000000000000001E-2</v>
      </c>
      <c r="S26" s="21"/>
    </row>
    <row r="27" spans="2:19" ht="15" customHeight="1">
      <c r="B27" s="196" t="s">
        <v>18</v>
      </c>
      <c r="C27" s="197">
        <v>4.4219999999999997</v>
      </c>
      <c r="D27" s="197">
        <v>5.0410000000000004</v>
      </c>
      <c r="E27" s="197">
        <v>5.3369999999999997</v>
      </c>
      <c r="F27" s="197">
        <v>5.1840000000000002</v>
      </c>
      <c r="G27" s="197">
        <v>5.4669999999999996</v>
      </c>
      <c r="H27" s="197">
        <v>6.0069999999999997</v>
      </c>
      <c r="I27" s="197">
        <v>6.1559999999999997</v>
      </c>
      <c r="J27" s="197">
        <v>6.4690000000000003</v>
      </c>
      <c r="K27" s="197">
        <v>6.9729999999999999</v>
      </c>
      <c r="L27" s="197">
        <v>7.2990000000000004</v>
      </c>
      <c r="M27" s="197">
        <v>7.5910000000000002</v>
      </c>
      <c r="N27" s="197">
        <v>7.5060000000000002</v>
      </c>
      <c r="O27" s="197">
        <v>7.4939999999999998</v>
      </c>
      <c r="P27" s="197">
        <v>7.7060000000000004</v>
      </c>
      <c r="Q27" s="197">
        <v>7.6219999999999999</v>
      </c>
      <c r="R27" s="197">
        <v>7.6719999999999997</v>
      </c>
      <c r="S27" s="21"/>
    </row>
    <row r="28" spans="2:19">
      <c r="B28" s="26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2"/>
    </row>
    <row r="29" spans="2:19" ht="16.5" customHeight="1">
      <c r="B29" s="166" t="s">
        <v>176</v>
      </c>
      <c r="C29" s="166"/>
      <c r="D29" s="166"/>
      <c r="E29" s="166"/>
      <c r="F29" s="166"/>
      <c r="G29" s="166"/>
      <c r="H29" s="166"/>
      <c r="I29" s="166"/>
      <c r="J29" s="166"/>
      <c r="K29" s="166"/>
      <c r="L29" s="166"/>
      <c r="M29" s="166"/>
      <c r="N29" s="175"/>
      <c r="O29" s="175"/>
      <c r="P29" s="175"/>
      <c r="Q29" s="175"/>
      <c r="R29" s="175"/>
    </row>
    <row r="30" spans="2:19" ht="27.75" customHeight="1">
      <c r="B30" s="216" t="s">
        <v>182</v>
      </c>
      <c r="C30" s="216"/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16"/>
      <c r="P30" s="216"/>
      <c r="Q30" s="216"/>
      <c r="R30" s="216"/>
    </row>
    <row r="31" spans="2:19" ht="21" customHeight="1">
      <c r="B31" s="166" t="s">
        <v>172</v>
      </c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8"/>
      <c r="O31" s="171"/>
      <c r="P31" s="175"/>
      <c r="Q31" s="175"/>
      <c r="R31" s="175"/>
    </row>
    <row r="32" spans="2:19">
      <c r="B32" s="133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2:18" ht="17.399999999999999">
      <c r="B33" s="208" t="s">
        <v>19</v>
      </c>
      <c r="C33" s="208"/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2:18">
      <c r="B34" s="140" t="s">
        <v>0</v>
      </c>
      <c r="C34" s="140">
        <v>2004</v>
      </c>
      <c r="D34" s="140">
        <v>2005</v>
      </c>
      <c r="E34" s="140">
        <v>2006</v>
      </c>
      <c r="F34" s="140">
        <v>2007</v>
      </c>
      <c r="G34" s="140">
        <v>2008</v>
      </c>
      <c r="H34" s="140">
        <v>2009</v>
      </c>
      <c r="I34" s="140">
        <v>2010</v>
      </c>
      <c r="J34" s="140">
        <v>2011</v>
      </c>
      <c r="K34" s="140">
        <v>2012</v>
      </c>
      <c r="L34" s="140">
        <v>2013</v>
      </c>
      <c r="M34" s="140">
        <v>2014</v>
      </c>
      <c r="N34" s="140">
        <v>2015</v>
      </c>
      <c r="O34" s="178">
        <v>2016</v>
      </c>
      <c r="P34" s="140">
        <v>2017</v>
      </c>
      <c r="Q34" s="178">
        <v>2018</v>
      </c>
      <c r="R34" s="140">
        <v>2019</v>
      </c>
    </row>
    <row r="35" spans="2:18">
      <c r="B35" s="200" t="s">
        <v>20</v>
      </c>
      <c r="C35" s="201">
        <v>13.837</v>
      </c>
      <c r="D35" s="201">
        <v>13.614000000000001</v>
      </c>
      <c r="E35" s="201">
        <v>13.289</v>
      </c>
      <c r="F35" s="201">
        <v>12.832000000000001</v>
      </c>
      <c r="G35" s="201">
        <v>12.897</v>
      </c>
      <c r="H35" s="201">
        <v>14.092000000000001</v>
      </c>
      <c r="I35" s="201">
        <v>13.817</v>
      </c>
      <c r="J35" s="201">
        <v>13.795</v>
      </c>
      <c r="K35" s="201">
        <v>13.959</v>
      </c>
      <c r="L35" s="201">
        <v>13.957000000000001</v>
      </c>
      <c r="M35" s="201">
        <v>13.926</v>
      </c>
      <c r="N35" s="201">
        <v>14.039</v>
      </c>
      <c r="O35" s="201">
        <v>14.207000000000001</v>
      </c>
      <c r="P35" s="201">
        <v>14.331</v>
      </c>
      <c r="Q35" s="201">
        <v>14.535</v>
      </c>
      <c r="R35" s="201">
        <v>14.696</v>
      </c>
    </row>
    <row r="36" spans="2:18">
      <c r="B36" s="202" t="s">
        <v>21</v>
      </c>
      <c r="C36" s="203">
        <v>11.398</v>
      </c>
      <c r="D36" s="203">
        <v>11.379</v>
      </c>
      <c r="E36" s="203">
        <v>11.294</v>
      </c>
      <c r="F36" s="203">
        <v>11.156000000000001</v>
      </c>
      <c r="G36" s="203">
        <v>11.308999999999999</v>
      </c>
      <c r="H36" s="203">
        <v>11.718999999999999</v>
      </c>
      <c r="I36" s="203">
        <v>11.625999999999999</v>
      </c>
      <c r="J36" s="203">
        <v>11.64</v>
      </c>
      <c r="K36" s="203">
        <v>11.75</v>
      </c>
      <c r="L36" s="203">
        <v>12.032999999999999</v>
      </c>
      <c r="M36" s="203">
        <v>12.087</v>
      </c>
      <c r="N36" s="203">
        <v>12.071</v>
      </c>
      <c r="O36" s="203">
        <v>12.108000000000001</v>
      </c>
      <c r="P36" s="203">
        <v>12.189</v>
      </c>
      <c r="Q36" s="203">
        <v>12.336</v>
      </c>
      <c r="R36" s="203">
        <v>12.497</v>
      </c>
    </row>
    <row r="37" spans="2:18">
      <c r="B37" s="202" t="s">
        <v>44</v>
      </c>
      <c r="C37" s="203">
        <v>13.638999999999999</v>
      </c>
      <c r="D37" s="203">
        <v>13.41</v>
      </c>
      <c r="E37" s="203">
        <v>13.379</v>
      </c>
      <c r="F37" s="203">
        <v>13.385</v>
      </c>
      <c r="G37" s="203">
        <v>13.847</v>
      </c>
      <c r="H37" s="203">
        <v>14.321</v>
      </c>
      <c r="I37" s="203">
        <v>13.95</v>
      </c>
      <c r="J37" s="203">
        <v>14.148</v>
      </c>
      <c r="K37" s="203">
        <v>14.377000000000001</v>
      </c>
      <c r="L37" s="203">
        <v>14.488</v>
      </c>
      <c r="M37" s="203">
        <v>14.308</v>
      </c>
      <c r="N37" s="203">
        <v>14.231999999999999</v>
      </c>
      <c r="O37" s="203">
        <v>14.137</v>
      </c>
      <c r="P37" s="203">
        <v>14.041</v>
      </c>
      <c r="Q37" s="203">
        <v>13.94</v>
      </c>
      <c r="R37" s="203">
        <v>14.044</v>
      </c>
    </row>
    <row r="38" spans="2:18" ht="15" customHeight="1">
      <c r="B38" s="202" t="s">
        <v>23</v>
      </c>
      <c r="C38" s="203">
        <v>3.5000000000000003E-2</v>
      </c>
      <c r="D38" s="203">
        <v>3.3000000000000002E-2</v>
      </c>
      <c r="E38" s="203">
        <v>2.8000000000000001E-2</v>
      </c>
      <c r="F38" s="203">
        <v>1.2999999999999999E-2</v>
      </c>
      <c r="G38" s="203">
        <v>8.9999999999999993E-3</v>
      </c>
      <c r="H38" s="203">
        <v>8.0000000000000002E-3</v>
      </c>
      <c r="I38" s="203">
        <v>0.05</v>
      </c>
      <c r="J38" s="203">
        <v>5.2999999999999999E-2</v>
      </c>
      <c r="K38" s="203">
        <v>3.9E-2</v>
      </c>
      <c r="L38" s="203">
        <v>3.7999999999999999E-2</v>
      </c>
      <c r="M38" s="203">
        <v>3.6999999999999998E-2</v>
      </c>
      <c r="N38" s="203">
        <v>2.7E-2</v>
      </c>
      <c r="O38" s="203">
        <v>2.1000000000000001E-2</v>
      </c>
      <c r="P38" s="203">
        <v>1.4999999999999999E-2</v>
      </c>
      <c r="Q38" s="203">
        <v>1.2999999999999999E-2</v>
      </c>
      <c r="R38" s="203">
        <v>1.2999999999999999E-2</v>
      </c>
    </row>
    <row r="39" spans="2:18">
      <c r="B39" s="202" t="s">
        <v>24</v>
      </c>
      <c r="C39" s="203">
        <v>14.784000000000001</v>
      </c>
      <c r="D39" s="203">
        <v>14.956</v>
      </c>
      <c r="E39" s="203">
        <v>14.625</v>
      </c>
      <c r="F39" s="203">
        <v>14.247999999999999</v>
      </c>
      <c r="G39" s="203">
        <v>14.552</v>
      </c>
      <c r="H39" s="203">
        <v>15.407999999999999</v>
      </c>
      <c r="I39" s="203">
        <v>15.69</v>
      </c>
      <c r="J39" s="203">
        <v>15.492000000000001</v>
      </c>
      <c r="K39" s="203">
        <v>15.714</v>
      </c>
      <c r="L39" s="203">
        <v>15.345000000000001</v>
      </c>
      <c r="M39" s="203">
        <v>15.118</v>
      </c>
      <c r="N39" s="203">
        <v>15.247</v>
      </c>
      <c r="O39" s="203">
        <v>15.260999999999999</v>
      </c>
      <c r="P39" s="203">
        <v>15.259</v>
      </c>
      <c r="Q39" s="203">
        <v>15.318</v>
      </c>
      <c r="R39" s="203">
        <v>15.643000000000001</v>
      </c>
    </row>
    <row r="40" spans="2:18">
      <c r="B40" s="202" t="s">
        <v>25</v>
      </c>
      <c r="C40" s="203">
        <v>11.443</v>
      </c>
      <c r="D40" s="203">
        <v>11.435</v>
      </c>
      <c r="E40" s="203">
        <v>11.461</v>
      </c>
      <c r="F40" s="203">
        <v>11.515000000000001</v>
      </c>
      <c r="G40" s="203">
        <v>11.585000000000001</v>
      </c>
      <c r="H40" s="203">
        <v>11.696999999999999</v>
      </c>
      <c r="I40" s="203">
        <v>11.532999999999999</v>
      </c>
      <c r="J40" s="203">
        <v>11.51</v>
      </c>
      <c r="K40" s="203">
        <v>11.367000000000001</v>
      </c>
      <c r="L40" s="203">
        <v>11.157999999999999</v>
      </c>
      <c r="M40" s="203">
        <v>11.323</v>
      </c>
      <c r="N40" s="203">
        <v>11.074</v>
      </c>
      <c r="O40" s="203">
        <v>11.097</v>
      </c>
      <c r="P40" s="203">
        <v>11.247</v>
      </c>
      <c r="Q40" s="203">
        <v>11.439</v>
      </c>
      <c r="R40" s="203">
        <v>11.968999999999999</v>
      </c>
    </row>
    <row r="41" spans="2:18">
      <c r="B41" s="202" t="s">
        <v>26</v>
      </c>
      <c r="C41" s="203">
        <v>4.5220000000000002</v>
      </c>
      <c r="D41" s="203">
        <v>4.5039999999999996</v>
      </c>
      <c r="E41" s="203">
        <v>4.3789999999999996</v>
      </c>
      <c r="F41" s="203">
        <v>4.524</v>
      </c>
      <c r="G41" s="203">
        <v>5.048</v>
      </c>
      <c r="H41" s="203">
        <v>5.8609999999999998</v>
      </c>
      <c r="I41" s="203">
        <v>5.8730000000000002</v>
      </c>
      <c r="J41" s="203">
        <v>5.4809999999999999</v>
      </c>
      <c r="K41" s="203">
        <v>5.4610000000000003</v>
      </c>
      <c r="L41" s="203">
        <v>5.2450000000000001</v>
      </c>
      <c r="M41" s="203">
        <v>5.2880000000000003</v>
      </c>
      <c r="N41" s="203">
        <v>5.3390000000000004</v>
      </c>
      <c r="O41" s="203">
        <v>5.3739999999999997</v>
      </c>
      <c r="P41" s="203">
        <v>5.3719999999999999</v>
      </c>
      <c r="Q41" s="203">
        <v>5.4249999999999998</v>
      </c>
      <c r="R41" s="203">
        <v>5.48</v>
      </c>
    </row>
    <row r="42" spans="2:18">
      <c r="B42" s="202" t="s">
        <v>27</v>
      </c>
      <c r="C42" s="203">
        <v>11.189</v>
      </c>
      <c r="D42" s="203">
        <v>11.464</v>
      </c>
      <c r="E42" s="203">
        <v>11.727</v>
      </c>
      <c r="F42" s="203">
        <v>11.430999999999999</v>
      </c>
      <c r="G42" s="203">
        <v>11.497</v>
      </c>
      <c r="H42" s="203">
        <v>12.135</v>
      </c>
      <c r="I42" s="203">
        <v>12.038</v>
      </c>
      <c r="J42" s="203">
        <v>12.007999999999999</v>
      </c>
      <c r="K42" s="203">
        <v>12.565</v>
      </c>
      <c r="L42" s="203">
        <v>12.545</v>
      </c>
      <c r="M42" s="203">
        <v>12.571999999999999</v>
      </c>
      <c r="N42" s="203">
        <v>12.602</v>
      </c>
      <c r="O42" s="203">
        <v>12.702</v>
      </c>
      <c r="P42" s="203">
        <v>11.95</v>
      </c>
      <c r="Q42" s="203">
        <v>11.832000000000001</v>
      </c>
      <c r="R42" s="203">
        <v>11.762</v>
      </c>
    </row>
    <row r="43" spans="2:18">
      <c r="B43" s="202" t="s">
        <v>28</v>
      </c>
      <c r="C43" s="203">
        <v>20.047000000000001</v>
      </c>
      <c r="D43" s="203">
        <v>20.806999999999999</v>
      </c>
      <c r="E43" s="203">
        <v>21.952999999999999</v>
      </c>
      <c r="F43" s="203">
        <v>21.821999999999999</v>
      </c>
      <c r="G43" s="203">
        <v>22.181000000000001</v>
      </c>
      <c r="H43" s="203">
        <v>22.844999999999999</v>
      </c>
      <c r="I43" s="203">
        <v>22.556000000000001</v>
      </c>
      <c r="J43" s="203">
        <v>23.166</v>
      </c>
      <c r="K43" s="203">
        <v>23.629000000000001</v>
      </c>
      <c r="L43" s="203">
        <v>24.004000000000001</v>
      </c>
      <c r="M43" s="203">
        <v>24.295000000000002</v>
      </c>
      <c r="N43" s="203">
        <v>24.044</v>
      </c>
      <c r="O43" s="203">
        <v>23.946000000000002</v>
      </c>
      <c r="P43" s="203">
        <v>23.992000000000001</v>
      </c>
      <c r="Q43" s="203">
        <v>24.091999999999999</v>
      </c>
      <c r="R43" s="203">
        <v>24.1</v>
      </c>
    </row>
    <row r="44" spans="2:18">
      <c r="B44" s="202" t="s">
        <v>29</v>
      </c>
      <c r="C44" s="203">
        <v>10.347</v>
      </c>
      <c r="D44" s="203">
        <v>10.488</v>
      </c>
      <c r="E44" s="203">
        <v>10.492000000000001</v>
      </c>
      <c r="F44" s="203">
        <v>10.907</v>
      </c>
      <c r="G44" s="203">
        <v>10.97</v>
      </c>
      <c r="H44" s="203">
        <v>10.339</v>
      </c>
      <c r="I44" s="203">
        <v>10.611000000000001</v>
      </c>
      <c r="J44" s="203">
        <v>10.353999999999999</v>
      </c>
      <c r="K44" s="203">
        <v>10.749000000000001</v>
      </c>
      <c r="L44" s="203">
        <v>10.534000000000001</v>
      </c>
      <c r="M44" s="203">
        <v>10.228999999999999</v>
      </c>
      <c r="N44" s="203">
        <v>10.352</v>
      </c>
      <c r="O44" s="203">
        <v>10.622</v>
      </c>
      <c r="P44" s="203">
        <v>11.531000000000001</v>
      </c>
      <c r="Q44" s="203">
        <v>11.657999999999999</v>
      </c>
      <c r="R44" s="203">
        <v>11.942</v>
      </c>
    </row>
    <row r="45" spans="2:18">
      <c r="B45" s="202" t="s">
        <v>30</v>
      </c>
      <c r="C45" s="203">
        <v>11.111000000000001</v>
      </c>
      <c r="D45" s="203">
        <v>11.233000000000001</v>
      </c>
      <c r="E45" s="203">
        <v>11.185</v>
      </c>
      <c r="F45" s="203">
        <v>12.372999999999999</v>
      </c>
      <c r="G45" s="203">
        <v>12.372999999999999</v>
      </c>
      <c r="H45" s="203">
        <v>11.978</v>
      </c>
      <c r="I45" s="203">
        <v>11.238</v>
      </c>
      <c r="J45" s="203">
        <v>12.433</v>
      </c>
      <c r="K45" s="203">
        <v>13.298</v>
      </c>
      <c r="L45" s="203">
        <v>13.15</v>
      </c>
      <c r="M45" s="203">
        <v>12.936999999999999</v>
      </c>
      <c r="N45" s="203">
        <v>13.048999999999999</v>
      </c>
      <c r="O45" s="203">
        <v>13.364000000000001</v>
      </c>
      <c r="P45" s="203">
        <v>12.222</v>
      </c>
      <c r="Q45" s="203">
        <v>12.048</v>
      </c>
      <c r="R45" s="203">
        <v>11.302</v>
      </c>
    </row>
    <row r="46" spans="2:18">
      <c r="B46" s="202" t="s">
        <v>31</v>
      </c>
      <c r="C46" s="203">
        <v>0</v>
      </c>
      <c r="D46" s="203">
        <v>0</v>
      </c>
      <c r="E46" s="203">
        <v>0</v>
      </c>
      <c r="F46" s="203">
        <v>0</v>
      </c>
      <c r="G46" s="203">
        <v>0</v>
      </c>
      <c r="H46" s="203">
        <v>0</v>
      </c>
      <c r="I46" s="203">
        <v>0</v>
      </c>
      <c r="J46" s="203">
        <v>0</v>
      </c>
      <c r="K46" s="203">
        <v>0</v>
      </c>
      <c r="L46" s="203">
        <v>0</v>
      </c>
      <c r="M46" s="203">
        <v>0</v>
      </c>
      <c r="N46" s="203">
        <v>0</v>
      </c>
      <c r="O46" s="203">
        <v>0</v>
      </c>
      <c r="P46" s="203">
        <v>0</v>
      </c>
      <c r="Q46" s="203">
        <v>0</v>
      </c>
      <c r="R46" s="203">
        <v>0</v>
      </c>
    </row>
    <row r="47" spans="2:18">
      <c r="B47" s="202" t="s">
        <v>32</v>
      </c>
      <c r="C47" s="203">
        <v>3.637</v>
      </c>
      <c r="D47" s="203">
        <v>3.661</v>
      </c>
      <c r="E47" s="203">
        <v>3.6920000000000002</v>
      </c>
      <c r="F47" s="203">
        <v>3.94</v>
      </c>
      <c r="G47" s="203">
        <v>4.2380000000000004</v>
      </c>
      <c r="H47" s="203">
        <v>4.2290000000000001</v>
      </c>
      <c r="I47" s="203">
        <v>4.0110000000000001</v>
      </c>
      <c r="J47" s="203">
        <v>4.2699999999999996</v>
      </c>
      <c r="K47" s="203">
        <v>3.8969999999999998</v>
      </c>
      <c r="L47" s="203">
        <v>4.101</v>
      </c>
      <c r="M47" s="203">
        <v>4.0880000000000001</v>
      </c>
      <c r="N47" s="203">
        <v>3.2440000000000002</v>
      </c>
      <c r="O47" s="203">
        <v>3.4039999999999999</v>
      </c>
      <c r="P47" s="203">
        <v>3.31</v>
      </c>
      <c r="Q47" s="203">
        <v>3.286</v>
      </c>
      <c r="R47" s="203">
        <v>3.3610000000000002</v>
      </c>
    </row>
    <row r="48" spans="2:18">
      <c r="B48" s="202" t="s">
        <v>33</v>
      </c>
      <c r="C48" s="203">
        <v>11.827999999999999</v>
      </c>
      <c r="D48" s="203">
        <v>12.007999999999999</v>
      </c>
      <c r="E48" s="203">
        <v>11.943</v>
      </c>
      <c r="F48" s="203">
        <v>12.433</v>
      </c>
      <c r="G48" s="203">
        <v>12.91</v>
      </c>
      <c r="H48" s="203">
        <v>13.164</v>
      </c>
      <c r="I48" s="203">
        <v>12.978999999999999</v>
      </c>
      <c r="J48" s="203">
        <v>12.836</v>
      </c>
      <c r="K48" s="203">
        <v>12.983000000000001</v>
      </c>
      <c r="L48" s="203">
        <v>13.05</v>
      </c>
      <c r="M48" s="203">
        <v>12.885</v>
      </c>
      <c r="N48" s="203">
        <v>12.95</v>
      </c>
      <c r="O48" s="203">
        <v>12.728999999999999</v>
      </c>
      <c r="P48" s="203">
        <v>12.704000000000001</v>
      </c>
      <c r="Q48" s="203">
        <v>13</v>
      </c>
      <c r="R48" s="203">
        <v>13.255000000000001</v>
      </c>
    </row>
    <row r="49" spans="2:18">
      <c r="B49" s="202" t="s">
        <v>34</v>
      </c>
      <c r="C49" s="203">
        <v>10.257999999999999</v>
      </c>
      <c r="D49" s="203">
        <v>10.276</v>
      </c>
      <c r="E49" s="203">
        <v>9.6910000000000007</v>
      </c>
      <c r="F49" s="203">
        <v>9.7100000000000009</v>
      </c>
      <c r="G49" s="203">
        <v>10.178000000000001</v>
      </c>
      <c r="H49" s="203">
        <v>11.164</v>
      </c>
      <c r="I49" s="203">
        <v>10.622999999999999</v>
      </c>
      <c r="J49" s="203">
        <v>10.513999999999999</v>
      </c>
      <c r="K49" s="203">
        <v>10.872999999999999</v>
      </c>
      <c r="L49" s="203">
        <v>10.709</v>
      </c>
      <c r="M49" s="203">
        <v>10.3</v>
      </c>
      <c r="N49" s="203">
        <v>10.364000000000001</v>
      </c>
      <c r="O49" s="203">
        <v>10.176</v>
      </c>
      <c r="P49" s="203">
        <v>10.499000000000001</v>
      </c>
      <c r="Q49" s="203">
        <v>10.504</v>
      </c>
      <c r="R49" s="203">
        <v>10.494</v>
      </c>
    </row>
    <row r="50" spans="2:18">
      <c r="B50" s="202" t="s">
        <v>35</v>
      </c>
      <c r="C50" s="203">
        <v>0</v>
      </c>
      <c r="D50" s="203">
        <v>0</v>
      </c>
      <c r="E50" s="203">
        <v>0</v>
      </c>
      <c r="F50" s="203">
        <v>0</v>
      </c>
      <c r="G50" s="203">
        <v>0</v>
      </c>
      <c r="H50" s="203">
        <v>0</v>
      </c>
      <c r="I50" s="203">
        <v>0</v>
      </c>
      <c r="J50" s="203">
        <v>0</v>
      </c>
      <c r="K50" s="203">
        <v>0</v>
      </c>
      <c r="L50" s="203">
        <v>0</v>
      </c>
      <c r="M50" s="203">
        <v>0</v>
      </c>
      <c r="N50" s="203">
        <v>0</v>
      </c>
      <c r="O50" s="203">
        <v>0</v>
      </c>
      <c r="P50" s="203">
        <v>0</v>
      </c>
      <c r="Q50" s="203">
        <v>0</v>
      </c>
      <c r="R50" s="203">
        <v>0</v>
      </c>
    </row>
    <row r="51" spans="2:18">
      <c r="B51" s="202" t="s">
        <v>36</v>
      </c>
      <c r="C51" s="203">
        <v>0</v>
      </c>
      <c r="D51" s="203">
        <v>0</v>
      </c>
      <c r="E51" s="203">
        <v>0</v>
      </c>
      <c r="F51" s="203">
        <v>0</v>
      </c>
      <c r="G51" s="203">
        <v>0</v>
      </c>
      <c r="H51" s="203">
        <v>0</v>
      </c>
      <c r="I51" s="203">
        <v>0</v>
      </c>
      <c r="J51" s="203">
        <v>0</v>
      </c>
      <c r="K51" s="203">
        <v>0</v>
      </c>
      <c r="L51" s="203">
        <v>0</v>
      </c>
      <c r="M51" s="203">
        <v>0</v>
      </c>
      <c r="N51" s="203">
        <v>0</v>
      </c>
      <c r="O51" s="203">
        <v>0</v>
      </c>
      <c r="P51" s="203">
        <v>0</v>
      </c>
      <c r="Q51" s="203">
        <v>0</v>
      </c>
      <c r="R51" s="203">
        <v>0</v>
      </c>
    </row>
    <row r="52" spans="2:18">
      <c r="B52" s="202" t="s">
        <v>37</v>
      </c>
      <c r="C52" s="203">
        <v>7.3220000000000001</v>
      </c>
      <c r="D52" s="203">
        <v>7.5220000000000002</v>
      </c>
      <c r="E52" s="203">
        <v>7.5110000000000001</v>
      </c>
      <c r="F52" s="203">
        <v>7.569</v>
      </c>
      <c r="G52" s="203">
        <v>7.7789999999999999</v>
      </c>
      <c r="H52" s="203">
        <v>7.9930000000000003</v>
      </c>
      <c r="I52" s="203">
        <v>8.0050000000000008</v>
      </c>
      <c r="J52" s="203">
        <v>6.4269999999999996</v>
      </c>
      <c r="K52" s="203">
        <v>6.4349999999999996</v>
      </c>
      <c r="L52" s="203">
        <v>6.6449999999999996</v>
      </c>
      <c r="M52" s="203">
        <v>8.4670000000000005</v>
      </c>
      <c r="N52" s="203">
        <v>8.5009999999999994</v>
      </c>
      <c r="O52" s="203">
        <v>8.4770000000000003</v>
      </c>
      <c r="P52" s="203">
        <v>8.6180000000000003</v>
      </c>
      <c r="Q52" s="203">
        <v>8.85</v>
      </c>
      <c r="R52" s="203">
        <v>9.2309999999999999</v>
      </c>
    </row>
    <row r="53" spans="2:18">
      <c r="B53" s="202" t="s">
        <v>38</v>
      </c>
      <c r="C53" s="203">
        <v>6.0010000000000003</v>
      </c>
      <c r="D53" s="203">
        <v>6.0490000000000004</v>
      </c>
      <c r="E53" s="203">
        <v>6.0720000000000001</v>
      </c>
      <c r="F53" s="203">
        <v>6.0140000000000002</v>
      </c>
      <c r="G53" s="203">
        <v>6.1840000000000002</v>
      </c>
      <c r="H53" s="203">
        <v>6.1029999999999998</v>
      </c>
      <c r="I53" s="203">
        <v>6.077</v>
      </c>
      <c r="J53" s="203">
        <v>6.1120000000000001</v>
      </c>
      <c r="K53" s="203">
        <v>6.0919999999999996</v>
      </c>
      <c r="L53" s="203">
        <v>5.9530000000000003</v>
      </c>
      <c r="M53" s="203">
        <v>5.86</v>
      </c>
      <c r="N53" s="203">
        <v>5.9509999999999996</v>
      </c>
      <c r="O53" s="203">
        <v>6.1150000000000002</v>
      </c>
      <c r="P53" s="203">
        <v>6.2960000000000003</v>
      </c>
      <c r="Q53" s="203">
        <v>6.2949999999999999</v>
      </c>
      <c r="R53" s="203">
        <v>6.4329999999999998</v>
      </c>
    </row>
    <row r="54" spans="2:18">
      <c r="B54" s="202" t="s">
        <v>39</v>
      </c>
      <c r="C54" s="203">
        <v>14.606</v>
      </c>
      <c r="D54" s="203">
        <v>14.659000000000001</v>
      </c>
      <c r="E54" s="203">
        <v>14.769</v>
      </c>
      <c r="F54" s="203">
        <v>14.856999999999999</v>
      </c>
      <c r="G54" s="203">
        <v>14.731</v>
      </c>
      <c r="H54" s="203">
        <v>14.103999999999999</v>
      </c>
      <c r="I54" s="203">
        <v>14.426</v>
      </c>
      <c r="J54" s="203">
        <v>14.499000000000001</v>
      </c>
      <c r="K54" s="203">
        <v>14.597</v>
      </c>
      <c r="L54" s="203">
        <v>14.557</v>
      </c>
      <c r="M54" s="203">
        <v>14.394</v>
      </c>
      <c r="N54" s="203">
        <v>14.263999999999999</v>
      </c>
      <c r="O54" s="203">
        <v>14.585000000000001</v>
      </c>
      <c r="P54" s="203">
        <v>14.816000000000001</v>
      </c>
      <c r="Q54" s="203">
        <v>15.34</v>
      </c>
      <c r="R54" s="203">
        <v>15.468999999999999</v>
      </c>
    </row>
    <row r="55" spans="2:18">
      <c r="B55" s="202" t="s">
        <v>40</v>
      </c>
      <c r="C55" s="203">
        <v>12.587</v>
      </c>
      <c r="D55" s="203">
        <v>11.959</v>
      </c>
      <c r="E55" s="203">
        <v>11.292999999999999</v>
      </c>
      <c r="F55" s="203">
        <v>11.234999999999999</v>
      </c>
      <c r="G55" s="203">
        <v>11.342000000000001</v>
      </c>
      <c r="H55" s="203">
        <v>12.037000000000001</v>
      </c>
      <c r="I55" s="203">
        <v>11.654</v>
      </c>
      <c r="J55" s="203">
        <v>11.706</v>
      </c>
      <c r="K55" s="203">
        <v>11.925000000000001</v>
      </c>
      <c r="L55" s="203">
        <v>12.945</v>
      </c>
      <c r="M55" s="203">
        <v>13.09</v>
      </c>
      <c r="N55" s="203">
        <v>13.343999999999999</v>
      </c>
      <c r="O55" s="203">
        <v>13.821999999999999</v>
      </c>
      <c r="P55" s="203">
        <v>14.2</v>
      </c>
      <c r="Q55" s="203">
        <v>14.315</v>
      </c>
      <c r="R55" s="203">
        <v>14.592000000000001</v>
      </c>
    </row>
    <row r="56" spans="2:18">
      <c r="B56" s="202" t="s">
        <v>41</v>
      </c>
      <c r="C56" s="203">
        <v>5.202</v>
      </c>
      <c r="D56" s="203">
        <v>5.1520000000000001</v>
      </c>
      <c r="E56" s="203">
        <v>5.1130000000000004</v>
      </c>
      <c r="F56" s="203">
        <v>5.0880000000000001</v>
      </c>
      <c r="G56" s="203">
        <v>5.22</v>
      </c>
      <c r="H56" s="203">
        <v>5.351</v>
      </c>
      <c r="I56" s="203">
        <v>5.1349999999999998</v>
      </c>
      <c r="J56" s="203">
        <v>5.2359999999999998</v>
      </c>
      <c r="K56" s="203">
        <v>5.3860000000000001</v>
      </c>
      <c r="L56" s="203">
        <v>5.4290000000000003</v>
      </c>
      <c r="M56" s="203">
        <v>5.351</v>
      </c>
      <c r="N56" s="203">
        <v>5.2610000000000001</v>
      </c>
      <c r="O56" s="203">
        <v>5.298</v>
      </c>
      <c r="P56" s="203">
        <v>5.298</v>
      </c>
      <c r="Q56" s="203">
        <v>5.3170000000000002</v>
      </c>
      <c r="R56" s="203">
        <v>5.3109999999999999</v>
      </c>
    </row>
    <row r="57" spans="2:18">
      <c r="B57" s="202" t="s">
        <v>42</v>
      </c>
      <c r="C57" s="203">
        <v>6.4509999999999996</v>
      </c>
      <c r="D57" s="203">
        <v>6.3259999999999996</v>
      </c>
      <c r="E57" s="203">
        <v>6.1529999999999996</v>
      </c>
      <c r="F57" s="203">
        <v>6.048</v>
      </c>
      <c r="G57" s="203">
        <v>6.085</v>
      </c>
      <c r="H57" s="203">
        <v>6.4459999999999997</v>
      </c>
      <c r="I57" s="203">
        <v>6.2839999999999998</v>
      </c>
      <c r="J57" s="203">
        <v>6.5730000000000004</v>
      </c>
      <c r="K57" s="203">
        <v>6.673</v>
      </c>
      <c r="L57" s="203">
        <v>6.6619999999999999</v>
      </c>
      <c r="M57" s="203">
        <v>6.6420000000000003</v>
      </c>
      <c r="N57" s="203">
        <v>6.7140000000000004</v>
      </c>
      <c r="O57" s="203">
        <v>6.7110000000000003</v>
      </c>
      <c r="P57" s="203">
        <v>6.7009999999999996</v>
      </c>
      <c r="Q57" s="203">
        <v>6.6319999999999997</v>
      </c>
      <c r="R57" s="203">
        <v>6.6879999999999997</v>
      </c>
    </row>
    <row r="58" spans="2:18">
      <c r="B58" s="202" t="s">
        <v>43</v>
      </c>
      <c r="C58" s="203">
        <v>5.5149999999999997</v>
      </c>
      <c r="D58" s="203">
        <v>5.1920000000000002</v>
      </c>
      <c r="E58" s="203">
        <v>5.23</v>
      </c>
      <c r="F58" s="203">
        <v>4.9619999999999997</v>
      </c>
      <c r="G58" s="203">
        <v>5.7480000000000002</v>
      </c>
      <c r="H58" s="203">
        <v>5.7229999999999999</v>
      </c>
      <c r="I58" s="203">
        <v>6.14</v>
      </c>
      <c r="J58" s="203">
        <v>7.1669999999999998</v>
      </c>
      <c r="K58" s="203">
        <v>6.7279999999999998</v>
      </c>
      <c r="L58" s="203">
        <v>6.9029999999999996</v>
      </c>
      <c r="M58" s="203">
        <v>6.9779999999999998</v>
      </c>
      <c r="N58" s="203">
        <v>7.2430000000000003</v>
      </c>
      <c r="O58" s="203">
        <v>7.2430000000000003</v>
      </c>
      <c r="P58" s="203">
        <v>7.2350000000000003</v>
      </c>
      <c r="Q58" s="203">
        <v>7.1820000000000004</v>
      </c>
      <c r="R58" s="203">
        <v>7.2409999999999997</v>
      </c>
    </row>
    <row r="59" spans="2:18"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2:18" s="3" customFormat="1">
      <c r="B60" s="217"/>
      <c r="C60" s="217"/>
      <c r="D60" s="217"/>
      <c r="E60" s="217"/>
      <c r="F60" s="217"/>
      <c r="G60" s="217"/>
      <c r="H60" s="217"/>
      <c r="I60" s="217"/>
      <c r="J60" s="217"/>
      <c r="K60" s="217"/>
      <c r="L60" s="217"/>
      <c r="M60" s="217"/>
    </row>
    <row r="61" spans="2:18" s="3" customFormat="1" ht="46.5" customHeight="1">
      <c r="B61" s="206" t="s">
        <v>173</v>
      </c>
      <c r="C61" s="207"/>
      <c r="D61" s="207"/>
      <c r="E61" s="207"/>
      <c r="F61" s="207"/>
      <c r="G61" s="207"/>
      <c r="H61" s="207"/>
      <c r="I61" s="207"/>
      <c r="J61" s="207"/>
      <c r="K61" s="207"/>
      <c r="L61" s="207"/>
      <c r="M61" s="207"/>
      <c r="N61" s="6"/>
      <c r="O61" s="6"/>
    </row>
    <row r="62" spans="2:18" ht="31.5" customHeight="1">
      <c r="N62" s="6"/>
      <c r="O62" s="6"/>
    </row>
  </sheetData>
  <sheetProtection selectLockedCells="1" selectUnlockedCells="1"/>
  <mergeCells count="6">
    <mergeCell ref="B61:M61"/>
    <mergeCell ref="B60:M60"/>
    <mergeCell ref="B10:M10"/>
    <mergeCell ref="B33:M33"/>
    <mergeCell ref="B3:S3"/>
    <mergeCell ref="B30:R30"/>
  </mergeCells>
  <printOptions horizontalCentered="1"/>
  <pageMargins left="0.19685039370078741" right="0.19685039370078741" top="0.39370078740157483" bottom="0.19685039370078741" header="0" footer="0"/>
  <pageSetup paperSize="9" firstPageNumber="0" orientation="landscape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BCCCA-A324-4AA2-BB60-D7965D64DFDE}">
  <sheetPr>
    <tabColor rgb="FFC00000"/>
  </sheetPr>
  <dimension ref="A1:R17"/>
  <sheetViews>
    <sheetView workbookViewId="0">
      <selection sqref="A1:R1"/>
    </sheetView>
  </sheetViews>
  <sheetFormatPr baseColWidth="10" defaultRowHeight="13.2"/>
  <sheetData>
    <row r="1" spans="1:18">
      <c r="A1" t="s">
        <v>183</v>
      </c>
      <c r="B1" t="s">
        <v>184</v>
      </c>
      <c r="C1" t="s">
        <v>185</v>
      </c>
      <c r="D1" t="s">
        <v>186</v>
      </c>
      <c r="E1" t="s">
        <v>187</v>
      </c>
      <c r="F1" t="s">
        <v>188</v>
      </c>
      <c r="G1" t="s">
        <v>189</v>
      </c>
      <c r="H1" t="s">
        <v>190</v>
      </c>
      <c r="I1" t="s">
        <v>191</v>
      </c>
      <c r="J1" t="s">
        <v>192</v>
      </c>
      <c r="K1" t="s">
        <v>193</v>
      </c>
      <c r="L1" t="s">
        <v>194</v>
      </c>
      <c r="M1" t="s">
        <v>195</v>
      </c>
      <c r="N1" t="s">
        <v>196</v>
      </c>
      <c r="O1" t="s">
        <v>197</v>
      </c>
      <c r="P1" t="s">
        <v>198</v>
      </c>
      <c r="Q1" t="s">
        <v>199</v>
      </c>
      <c r="R1" t="s">
        <v>200</v>
      </c>
    </row>
    <row r="2" spans="1:18">
      <c r="A2" t="s">
        <v>4</v>
      </c>
      <c r="B2">
        <v>32.274000000000001</v>
      </c>
      <c r="C2">
        <v>33.460999999999999</v>
      </c>
      <c r="D2">
        <v>33.221000000000004</v>
      </c>
      <c r="E2">
        <v>33.569000000000003</v>
      </c>
      <c r="F2">
        <v>33.436</v>
      </c>
      <c r="G2">
        <v>31.988</v>
      </c>
      <c r="H2">
        <v>32.402999999999999</v>
      </c>
      <c r="I2">
        <v>33.265999999999998</v>
      </c>
      <c r="J2">
        <v>32.537999999999997</v>
      </c>
      <c r="K2">
        <v>32.472000000000001</v>
      </c>
      <c r="L2">
        <v>31.759</v>
      </c>
      <c r="M2">
        <v>32.009</v>
      </c>
      <c r="N2">
        <v>32.188000000000002</v>
      </c>
      <c r="O2">
        <v>32.263999999999996</v>
      </c>
      <c r="P2">
        <v>33.183</v>
      </c>
      <c r="Q2">
        <v>33.099000000000004</v>
      </c>
    </row>
    <row r="3" spans="1:18">
      <c r="A3" t="s">
        <v>18</v>
      </c>
      <c r="B3">
        <v>24.294</v>
      </c>
      <c r="C3">
        <v>24.998999999999999</v>
      </c>
      <c r="D3">
        <v>26.298999999999999</v>
      </c>
      <c r="E3">
        <v>25.685000000000002</v>
      </c>
      <c r="F3">
        <v>26.231999999999999</v>
      </c>
      <c r="G3">
        <v>26.016999999999996</v>
      </c>
      <c r="H3">
        <v>26.347999999999999</v>
      </c>
      <c r="I3">
        <v>26.717000000000002</v>
      </c>
      <c r="J3">
        <v>27.006999999999998</v>
      </c>
      <c r="K3">
        <v>27.542000000000002</v>
      </c>
      <c r="L3">
        <v>27.437000000000001</v>
      </c>
      <c r="M3">
        <v>27.356999999999999</v>
      </c>
      <c r="N3">
        <v>27.805</v>
      </c>
      <c r="O3">
        <v>28.991</v>
      </c>
      <c r="P3">
        <v>29.190999999999999</v>
      </c>
      <c r="Q3">
        <v>29.032</v>
      </c>
    </row>
    <row r="4" spans="1:18">
      <c r="A4" t="s">
        <v>3</v>
      </c>
      <c r="B4">
        <v>24.327000000000002</v>
      </c>
      <c r="C4">
        <v>24.532000000000004</v>
      </c>
      <c r="D4">
        <v>25.080000000000002</v>
      </c>
      <c r="E4">
        <v>26.368000000000002</v>
      </c>
      <c r="F4">
        <v>27.623000000000001</v>
      </c>
      <c r="G4">
        <v>28.923999999999999</v>
      </c>
      <c r="H4">
        <v>29.066999999999997</v>
      </c>
      <c r="I4">
        <v>29.298999999999999</v>
      </c>
      <c r="J4">
        <v>30.635000000000002</v>
      </c>
      <c r="K4">
        <v>31.179000000000002</v>
      </c>
      <c r="L4">
        <v>31.124000000000002</v>
      </c>
      <c r="M4">
        <v>31.452999999999999</v>
      </c>
      <c r="N4">
        <v>30.661999999999999</v>
      </c>
      <c r="O4">
        <v>30.045000000000002</v>
      </c>
      <c r="P4">
        <v>28.901999999999997</v>
      </c>
      <c r="Q4">
        <v>28.646000000000001</v>
      </c>
    </row>
    <row r="5" spans="1:18">
      <c r="A5" t="s">
        <v>13</v>
      </c>
      <c r="B5">
        <v>16.234000000000002</v>
      </c>
      <c r="C5">
        <v>17.349999999999998</v>
      </c>
      <c r="D5">
        <v>18.507999999999999</v>
      </c>
      <c r="E5">
        <v>18.847000000000001</v>
      </c>
      <c r="F5">
        <v>18.131999999999998</v>
      </c>
      <c r="G5">
        <v>18.486000000000001</v>
      </c>
      <c r="H5">
        <v>19.333000000000002</v>
      </c>
      <c r="I5">
        <v>20.192999999999998</v>
      </c>
      <c r="J5">
        <v>20.816999999999997</v>
      </c>
      <c r="K5">
        <v>21.233000000000001</v>
      </c>
      <c r="L5">
        <v>21.763999999999999</v>
      </c>
      <c r="M5">
        <v>22.308</v>
      </c>
      <c r="N5">
        <v>23.268999999999998</v>
      </c>
      <c r="O5">
        <v>23.849</v>
      </c>
      <c r="P5">
        <v>23.158000000000001</v>
      </c>
      <c r="Q5">
        <v>25.882000000000001</v>
      </c>
    </row>
    <row r="6" spans="1:18">
      <c r="A6" t="s">
        <v>7</v>
      </c>
      <c r="B6">
        <v>21.326000000000001</v>
      </c>
      <c r="C6">
        <v>21.770000000000003</v>
      </c>
      <c r="D6">
        <v>22.047000000000001</v>
      </c>
      <c r="E6">
        <v>23.137</v>
      </c>
      <c r="F6">
        <v>23.692</v>
      </c>
      <c r="G6">
        <v>22.108000000000004</v>
      </c>
      <c r="H6">
        <v>22.131</v>
      </c>
      <c r="I6">
        <v>22.649000000000001</v>
      </c>
      <c r="J6">
        <v>22.565000000000001</v>
      </c>
      <c r="K6">
        <v>22.978000000000002</v>
      </c>
      <c r="L6">
        <v>22.609000000000002</v>
      </c>
      <c r="M6">
        <v>22.948</v>
      </c>
      <c r="N6">
        <v>23.485999999999997</v>
      </c>
      <c r="O6">
        <v>22.984000000000002</v>
      </c>
      <c r="P6">
        <v>23.188000000000002</v>
      </c>
      <c r="Q6">
        <v>23.579000000000001</v>
      </c>
    </row>
    <row r="7" spans="1:18">
      <c r="A7" t="s">
        <v>11</v>
      </c>
      <c r="B7">
        <v>18.133000000000003</v>
      </c>
      <c r="C7">
        <v>17.945</v>
      </c>
      <c r="D7">
        <v>18.259999999999998</v>
      </c>
      <c r="E7">
        <v>19.762999999999998</v>
      </c>
      <c r="F7">
        <v>19.556000000000001</v>
      </c>
      <c r="G7">
        <v>17.792999999999999</v>
      </c>
      <c r="H7">
        <v>18.224999999999998</v>
      </c>
      <c r="I7">
        <v>17.709</v>
      </c>
      <c r="J7">
        <v>18.541</v>
      </c>
      <c r="K7">
        <v>19.201999999999998</v>
      </c>
      <c r="L7">
        <v>20.367000000000001</v>
      </c>
      <c r="M7">
        <v>21.044000000000004</v>
      </c>
      <c r="N7">
        <v>22.686</v>
      </c>
      <c r="O7">
        <v>22.117999999999999</v>
      </c>
      <c r="P7">
        <v>22.426000000000002</v>
      </c>
      <c r="Q7">
        <v>21.904</v>
      </c>
    </row>
    <row r="8" spans="1:18">
      <c r="A8" t="s">
        <v>9</v>
      </c>
      <c r="B8">
        <v>15.963000000000001</v>
      </c>
      <c r="C8">
        <v>16.987000000000002</v>
      </c>
      <c r="D8">
        <v>18.274000000000001</v>
      </c>
      <c r="E8">
        <v>18.762999999999998</v>
      </c>
      <c r="F8">
        <v>18.984000000000002</v>
      </c>
      <c r="G8">
        <v>17.917999999999999</v>
      </c>
      <c r="H8">
        <v>18.687000000000001</v>
      </c>
      <c r="I8">
        <v>18.727999999999998</v>
      </c>
      <c r="J8">
        <v>19.050000000000004</v>
      </c>
      <c r="K8">
        <v>20.060999999999996</v>
      </c>
      <c r="L8">
        <v>19.820999999999998</v>
      </c>
      <c r="M8">
        <v>19.876000000000001</v>
      </c>
      <c r="N8">
        <v>20.515000000000001</v>
      </c>
      <c r="O8">
        <v>20.937999999999999</v>
      </c>
      <c r="P8">
        <v>21.21</v>
      </c>
      <c r="Q8">
        <v>20.830999999999996</v>
      </c>
    </row>
    <row r="9" spans="1:18">
      <c r="A9" t="s">
        <v>5</v>
      </c>
      <c r="B9">
        <v>19.085999999999999</v>
      </c>
      <c r="C9">
        <v>20.725000000000001</v>
      </c>
      <c r="D9">
        <v>21.978000000000002</v>
      </c>
      <c r="E9">
        <v>22.710999999999999</v>
      </c>
      <c r="F9">
        <v>21.405999999999999</v>
      </c>
      <c r="G9">
        <v>17.334</v>
      </c>
      <c r="H9">
        <v>19.592000000000002</v>
      </c>
      <c r="I9">
        <v>21.116</v>
      </c>
      <c r="J9">
        <v>21.327999999999999</v>
      </c>
      <c r="K9">
        <v>19.858999999999998</v>
      </c>
      <c r="L9">
        <v>19.613</v>
      </c>
      <c r="M9">
        <v>20.388999999999999</v>
      </c>
      <c r="N9">
        <v>20.131</v>
      </c>
      <c r="O9">
        <v>20.158999999999999</v>
      </c>
      <c r="P9">
        <v>21.077999999999999</v>
      </c>
      <c r="Q9">
        <v>20.658000000000001</v>
      </c>
    </row>
    <row r="10" spans="1:18">
      <c r="A10" t="s">
        <v>153</v>
      </c>
      <c r="B10">
        <v>13.947256752106926</v>
      </c>
      <c r="C10">
        <v>14.313131513411264</v>
      </c>
      <c r="D10">
        <v>15.195862724708721</v>
      </c>
      <c r="E10">
        <v>15.832721631335076</v>
      </c>
      <c r="F10">
        <v>15.63243253851134</v>
      </c>
      <c r="G10">
        <v>16.469590703299563</v>
      </c>
      <c r="H10">
        <v>17.463909016773599</v>
      </c>
      <c r="I10">
        <v>18.232912252138174</v>
      </c>
      <c r="J10">
        <v>20.265841995647001</v>
      </c>
      <c r="K10">
        <v>20.147795249263481</v>
      </c>
      <c r="L10">
        <v>19.924033850117567</v>
      </c>
      <c r="M10">
        <v>21.942</v>
      </c>
      <c r="N10">
        <v>19.863999999999997</v>
      </c>
      <c r="O10">
        <v>19.760000000000002</v>
      </c>
      <c r="P10">
        <v>20.77</v>
      </c>
      <c r="Q10">
        <v>20.100000000000001</v>
      </c>
      <c r="R10">
        <v>19.5</v>
      </c>
    </row>
    <row r="11" spans="1:18">
      <c r="A11" t="s">
        <v>6</v>
      </c>
      <c r="B11">
        <v>17.968</v>
      </c>
      <c r="C11">
        <v>18.257999999999999</v>
      </c>
      <c r="D11">
        <v>19.268000000000001</v>
      </c>
      <c r="E11">
        <v>19.298999999999999</v>
      </c>
      <c r="F11">
        <v>19.032</v>
      </c>
      <c r="G11">
        <v>18.817</v>
      </c>
      <c r="H11">
        <v>18.097000000000001</v>
      </c>
      <c r="I11">
        <v>18.933</v>
      </c>
      <c r="J11">
        <v>19.721</v>
      </c>
      <c r="K11">
        <v>20.021999999999998</v>
      </c>
      <c r="L11">
        <v>19.551000000000002</v>
      </c>
      <c r="M11">
        <v>19.902999999999999</v>
      </c>
      <c r="N11">
        <v>19.080000000000002</v>
      </c>
      <c r="O11">
        <v>18.983999999999998</v>
      </c>
      <c r="P11">
        <v>19.300999999999998</v>
      </c>
      <c r="Q11">
        <v>19.678000000000001</v>
      </c>
    </row>
    <row r="12" spans="1:18">
      <c r="A12" t="s">
        <v>16</v>
      </c>
      <c r="B12">
        <v>15.849</v>
      </c>
      <c r="C12">
        <v>16.621000000000002</v>
      </c>
      <c r="D12">
        <v>18.068000000000001</v>
      </c>
      <c r="E12">
        <v>18.513999999999999</v>
      </c>
      <c r="F12">
        <v>18.797999999999998</v>
      </c>
      <c r="G12">
        <v>16.949000000000002</v>
      </c>
      <c r="H12">
        <v>17.779</v>
      </c>
      <c r="I12">
        <v>18.437999999999995</v>
      </c>
      <c r="J12">
        <v>18.962</v>
      </c>
      <c r="K12">
        <v>18.873000000000001</v>
      </c>
      <c r="L12">
        <v>19.178999999999998</v>
      </c>
      <c r="M12">
        <v>17.425000000000001</v>
      </c>
      <c r="N12">
        <v>16.161000000000001</v>
      </c>
      <c r="O12">
        <v>15.326999999999998</v>
      </c>
      <c r="P12">
        <v>16.457000000000001</v>
      </c>
      <c r="Q12">
        <v>16.618000000000002</v>
      </c>
    </row>
    <row r="13" spans="1:18">
      <c r="A13" t="s">
        <v>12</v>
      </c>
      <c r="B13">
        <v>11.559000000000001</v>
      </c>
      <c r="C13">
        <v>11.362</v>
      </c>
      <c r="D13">
        <v>11.588000000000001</v>
      </c>
      <c r="E13">
        <v>12.014999999999999</v>
      </c>
      <c r="F13">
        <v>12.599</v>
      </c>
      <c r="G13">
        <v>12.468</v>
      </c>
      <c r="H13">
        <v>12.840000000000002</v>
      </c>
      <c r="I13">
        <v>12.766</v>
      </c>
      <c r="J13">
        <v>12.649000000000001</v>
      </c>
      <c r="K13">
        <v>13.303999999999998</v>
      </c>
      <c r="L13">
        <v>13.701999999999998</v>
      </c>
      <c r="M13">
        <v>15.920999999999999</v>
      </c>
      <c r="N13">
        <v>16.617999999999999</v>
      </c>
      <c r="O13">
        <v>16.096999999999998</v>
      </c>
      <c r="P13">
        <v>16.167000000000002</v>
      </c>
      <c r="Q13">
        <v>15.537000000000001</v>
      </c>
    </row>
    <row r="14" spans="1:18">
      <c r="A14" t="s">
        <v>14</v>
      </c>
      <c r="B14">
        <v>13.684999999999999</v>
      </c>
      <c r="C14">
        <v>13.562000000000001</v>
      </c>
      <c r="D14">
        <v>14.454000000000001</v>
      </c>
      <c r="E14">
        <v>15.486000000000001</v>
      </c>
      <c r="F14">
        <v>15.440000000000001</v>
      </c>
      <c r="G14">
        <v>15.991</v>
      </c>
      <c r="H14">
        <v>16.355</v>
      </c>
      <c r="I14">
        <v>16.334</v>
      </c>
      <c r="J14">
        <v>16.623000000000001</v>
      </c>
      <c r="K14">
        <v>16.777000000000001</v>
      </c>
      <c r="L14">
        <v>15.689</v>
      </c>
      <c r="M14">
        <v>15.146999999999998</v>
      </c>
      <c r="N14">
        <v>15.548999999999999</v>
      </c>
      <c r="O14">
        <v>15.053000000000001</v>
      </c>
      <c r="P14">
        <v>14.789</v>
      </c>
      <c r="Q14">
        <v>14.063000000000001</v>
      </c>
    </row>
    <row r="15" spans="1:18">
      <c r="A15" t="s">
        <v>15</v>
      </c>
      <c r="B15">
        <v>10.966000000000001</v>
      </c>
      <c r="C15">
        <v>10.671000000000001</v>
      </c>
      <c r="D15">
        <v>11.238000000000001</v>
      </c>
      <c r="E15">
        <v>10.759999999999998</v>
      </c>
      <c r="F15">
        <v>10.956</v>
      </c>
      <c r="G15">
        <v>11.471</v>
      </c>
      <c r="H15">
        <v>12.123999999999999</v>
      </c>
      <c r="I15">
        <v>12.857000000000001</v>
      </c>
      <c r="J15">
        <v>13.401</v>
      </c>
      <c r="K15">
        <v>12.658999999999999</v>
      </c>
      <c r="L15">
        <v>13.851999999999999</v>
      </c>
      <c r="M15">
        <v>13.734999999999999</v>
      </c>
      <c r="N15">
        <v>13.434000000000001</v>
      </c>
      <c r="O15">
        <v>14.020999999999999</v>
      </c>
      <c r="P15">
        <v>13.802999999999999</v>
      </c>
      <c r="Q15">
        <v>13.866</v>
      </c>
    </row>
    <row r="16" spans="1:18">
      <c r="A16" t="s">
        <v>17</v>
      </c>
      <c r="B16">
        <v>12.59</v>
      </c>
      <c r="C16">
        <v>13.872999999999999</v>
      </c>
      <c r="D16">
        <v>14.167</v>
      </c>
      <c r="E16">
        <v>15.008999999999999</v>
      </c>
      <c r="F16">
        <v>14.283999999999999</v>
      </c>
      <c r="G16">
        <v>12.766</v>
      </c>
      <c r="H16">
        <v>12.37</v>
      </c>
      <c r="I16">
        <v>12.428000000000001</v>
      </c>
      <c r="J16">
        <v>13.148</v>
      </c>
      <c r="K16">
        <v>13.635999999999999</v>
      </c>
      <c r="L16">
        <v>13.51</v>
      </c>
      <c r="M16">
        <v>12.995999999999999</v>
      </c>
      <c r="N16">
        <v>13.071</v>
      </c>
      <c r="O16">
        <v>13.24</v>
      </c>
      <c r="P16">
        <v>13.242999999999999</v>
      </c>
      <c r="Q16">
        <v>13.542</v>
      </c>
    </row>
    <row r="17" spans="1:17">
      <c r="A17" t="s">
        <v>10</v>
      </c>
      <c r="B17">
        <v>13.431999999999999</v>
      </c>
      <c r="C17">
        <v>13.088000000000001</v>
      </c>
      <c r="D17">
        <v>13.845000000000001</v>
      </c>
      <c r="E17">
        <v>14.022</v>
      </c>
      <c r="F17">
        <v>13.021000000000001</v>
      </c>
      <c r="G17">
        <v>12.333</v>
      </c>
      <c r="H17">
        <v>12.469999999999999</v>
      </c>
      <c r="I17">
        <v>12.766999999999999</v>
      </c>
      <c r="J17">
        <v>12.888000000000002</v>
      </c>
      <c r="K17">
        <v>13.274999999999999</v>
      </c>
      <c r="L17">
        <v>13.228</v>
      </c>
      <c r="M17">
        <v>12.776</v>
      </c>
      <c r="N17">
        <v>13.227</v>
      </c>
      <c r="O17">
        <v>13.244999999999999</v>
      </c>
      <c r="P17">
        <v>13.188000000000001</v>
      </c>
      <c r="Q17">
        <v>13.063000000000001</v>
      </c>
    </row>
  </sheetData>
  <sortState xmlns:xlrd2="http://schemas.microsoft.com/office/spreadsheetml/2017/richdata2" ref="A2:R17">
    <sortCondition descending="1" ref="Q2:Q17"/>
  </sortState>
  <phoneticPr fontId="7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E247F-39EC-4C92-B579-92A1C0B5644B}">
  <dimension ref="A1:Q25"/>
  <sheetViews>
    <sheetView workbookViewId="0">
      <selection activeCell="R7" sqref="R7"/>
    </sheetView>
  </sheetViews>
  <sheetFormatPr baseColWidth="10" defaultRowHeight="13.2"/>
  <sheetData>
    <row r="1" spans="1:17">
      <c r="A1" t="s">
        <v>0</v>
      </c>
      <c r="B1">
        <v>2004</v>
      </c>
      <c r="C1">
        <v>2005</v>
      </c>
      <c r="D1">
        <v>2006</v>
      </c>
      <c r="E1">
        <v>2007</v>
      </c>
      <c r="F1">
        <v>2008</v>
      </c>
      <c r="G1">
        <v>2009</v>
      </c>
      <c r="H1">
        <v>2010</v>
      </c>
      <c r="I1">
        <v>2011</v>
      </c>
      <c r="J1">
        <v>2012</v>
      </c>
      <c r="K1">
        <v>2013</v>
      </c>
      <c r="L1">
        <v>2014</v>
      </c>
      <c r="M1">
        <v>2015</v>
      </c>
      <c r="N1">
        <v>2016</v>
      </c>
      <c r="O1">
        <v>2017</v>
      </c>
      <c r="P1">
        <v>2018</v>
      </c>
      <c r="Q1">
        <v>2019</v>
      </c>
    </row>
    <row r="2" spans="1:17">
      <c r="A2" t="s">
        <v>20</v>
      </c>
      <c r="B2">
        <v>34.185000000000002</v>
      </c>
      <c r="C2">
        <v>34.257000000000005</v>
      </c>
      <c r="D2">
        <v>34.773000000000003</v>
      </c>
      <c r="E2">
        <v>35.216999999999999</v>
      </c>
      <c r="F2">
        <v>35.677999999999997</v>
      </c>
      <c r="G2">
        <v>36.527000000000001</v>
      </c>
      <c r="H2">
        <v>35.365000000000002</v>
      </c>
      <c r="I2">
        <v>35.914999999999999</v>
      </c>
      <c r="J2">
        <v>36.653999999999996</v>
      </c>
      <c r="K2">
        <v>36.801000000000002</v>
      </c>
      <c r="L2">
        <v>36.657000000000004</v>
      </c>
      <c r="M2">
        <v>37.038000000000004</v>
      </c>
      <c r="N2">
        <v>37.502000000000002</v>
      </c>
      <c r="O2">
        <v>37.584999999999994</v>
      </c>
      <c r="P2">
        <v>38.335999999999999</v>
      </c>
      <c r="Q2">
        <v>38.606999999999999</v>
      </c>
    </row>
    <row r="3" spans="1:17">
      <c r="A3" t="s">
        <v>21</v>
      </c>
      <c r="B3">
        <v>41.810999999999993</v>
      </c>
      <c r="C3">
        <v>40.864999999999995</v>
      </c>
      <c r="D3">
        <v>40.261000000000003</v>
      </c>
      <c r="E3">
        <v>40.4</v>
      </c>
      <c r="F3">
        <v>41.256</v>
      </c>
      <c r="G3">
        <v>40.867000000000004</v>
      </c>
      <c r="H3">
        <v>40.838999999999999</v>
      </c>
      <c r="I3">
        <v>40.984999999999999</v>
      </c>
      <c r="J3">
        <v>41.647999999999996</v>
      </c>
      <c r="K3">
        <v>42.524000000000001</v>
      </c>
      <c r="L3">
        <v>42.58</v>
      </c>
      <c r="M3">
        <v>42.944000000000003</v>
      </c>
      <c r="N3">
        <v>41.603999999999999</v>
      </c>
      <c r="O3">
        <v>41.579000000000001</v>
      </c>
      <c r="P3">
        <v>42.041000000000004</v>
      </c>
      <c r="Q3">
        <v>42.274000000000001</v>
      </c>
    </row>
    <row r="4" spans="1:17">
      <c r="A4" t="s">
        <v>22</v>
      </c>
      <c r="B4">
        <v>43.073999999999998</v>
      </c>
      <c r="C4">
        <v>42.948999999999998</v>
      </c>
      <c r="D4">
        <v>42.817999999999998</v>
      </c>
      <c r="E4">
        <v>42.497</v>
      </c>
      <c r="F4">
        <v>43.133000000000003</v>
      </c>
      <c r="G4">
        <v>42.350999999999999</v>
      </c>
      <c r="H4">
        <v>42.530999999999999</v>
      </c>
      <c r="I4">
        <v>43.164000000000001</v>
      </c>
      <c r="J4">
        <v>44.005000000000003</v>
      </c>
      <c r="K4">
        <v>44.736000000000004</v>
      </c>
      <c r="L4">
        <v>44.448999999999998</v>
      </c>
      <c r="M4">
        <v>43.74</v>
      </c>
      <c r="N4">
        <v>42.899000000000001</v>
      </c>
      <c r="O4">
        <v>43.382999999999996</v>
      </c>
      <c r="P4">
        <v>43.531999999999996</v>
      </c>
      <c r="Q4">
        <v>42.504000000000005</v>
      </c>
    </row>
    <row r="5" spans="1:17">
      <c r="A5" t="s">
        <v>23</v>
      </c>
      <c r="B5">
        <v>46.221999999999994</v>
      </c>
      <c r="C5">
        <v>47.81</v>
      </c>
      <c r="D5">
        <v>46.272999999999996</v>
      </c>
      <c r="E5">
        <v>46.215000000000003</v>
      </c>
      <c r="F5">
        <v>44.552</v>
      </c>
      <c r="G5">
        <v>44.789000000000001</v>
      </c>
      <c r="H5">
        <v>44.574999999999996</v>
      </c>
      <c r="I5">
        <v>44.619</v>
      </c>
      <c r="J5">
        <v>45.353999999999999</v>
      </c>
      <c r="K5">
        <v>45.738999999999997</v>
      </c>
      <c r="L5">
        <v>48.378999999999998</v>
      </c>
      <c r="M5">
        <v>45.895000000000003</v>
      </c>
      <c r="N5">
        <v>45.345999999999997</v>
      </c>
      <c r="O5">
        <v>45.703999999999994</v>
      </c>
      <c r="P5">
        <v>44.211999999999996</v>
      </c>
      <c r="Q5">
        <v>46.202000000000005</v>
      </c>
    </row>
    <row r="6" spans="1:17">
      <c r="A6" t="s">
        <v>24</v>
      </c>
      <c r="B6">
        <v>38.414999999999999</v>
      </c>
      <c r="C6">
        <v>39.054000000000002</v>
      </c>
      <c r="D6">
        <v>38.579000000000001</v>
      </c>
      <c r="E6">
        <v>37.826999999999998</v>
      </c>
      <c r="F6">
        <v>37.137999999999998</v>
      </c>
      <c r="G6">
        <v>36.976999999999997</v>
      </c>
      <c r="H6">
        <v>37.664999999999999</v>
      </c>
      <c r="I6">
        <v>37.197000000000003</v>
      </c>
      <c r="J6">
        <v>37.527000000000001</v>
      </c>
      <c r="K6">
        <v>37.097000000000001</v>
      </c>
      <c r="L6">
        <v>37.033999999999999</v>
      </c>
      <c r="M6">
        <v>37.134999999999998</v>
      </c>
      <c r="N6">
        <v>37.277999999999999</v>
      </c>
      <c r="O6">
        <v>36.984000000000002</v>
      </c>
      <c r="P6">
        <v>37.262999999999998</v>
      </c>
      <c r="Q6">
        <v>37.503999999999998</v>
      </c>
    </row>
    <row r="7" spans="1:17">
      <c r="A7" t="s">
        <v>25</v>
      </c>
      <c r="B7">
        <v>33.893000000000001</v>
      </c>
      <c r="C7">
        <v>35.082999999999998</v>
      </c>
      <c r="D7">
        <v>35.838999999999999</v>
      </c>
      <c r="E7">
        <v>36.253</v>
      </c>
      <c r="F7">
        <v>31.959</v>
      </c>
      <c r="G7">
        <v>29.553999999999998</v>
      </c>
      <c r="H7">
        <v>31.137999999999998</v>
      </c>
      <c r="I7">
        <v>31.042999999999999</v>
      </c>
      <c r="J7">
        <v>32.227999999999994</v>
      </c>
      <c r="K7">
        <v>32.987000000000002</v>
      </c>
      <c r="L7">
        <v>33.736000000000004</v>
      </c>
      <c r="M7">
        <v>33.61</v>
      </c>
      <c r="N7">
        <v>33.363999999999997</v>
      </c>
      <c r="O7">
        <v>33.644999999999996</v>
      </c>
      <c r="P7">
        <v>34.381</v>
      </c>
      <c r="Q7">
        <v>34.435000000000002</v>
      </c>
    </row>
    <row r="8" spans="1:17">
      <c r="A8" t="s">
        <v>26</v>
      </c>
      <c r="B8">
        <v>30.856999999999999</v>
      </c>
      <c r="C8">
        <v>29.578000000000003</v>
      </c>
      <c r="D8">
        <v>30.265999999999998</v>
      </c>
      <c r="E8">
        <v>30.774000000000001</v>
      </c>
      <c r="F8">
        <v>31.005000000000003</v>
      </c>
      <c r="G8">
        <v>34.616999999999997</v>
      </c>
      <c r="H8">
        <v>32.768000000000001</v>
      </c>
      <c r="I8">
        <v>31.040999999999997</v>
      </c>
      <c r="J8">
        <v>31.301000000000002</v>
      </c>
      <c r="K8">
        <v>31.311000000000003</v>
      </c>
      <c r="L8">
        <v>31.774999999999999</v>
      </c>
      <c r="M8">
        <v>32.914999999999999</v>
      </c>
      <c r="N8">
        <v>33.058</v>
      </c>
      <c r="O8">
        <v>32.335999999999999</v>
      </c>
      <c r="P8">
        <v>32.71</v>
      </c>
      <c r="Q8">
        <v>32.864000000000004</v>
      </c>
    </row>
    <row r="9" spans="1:17">
      <c r="A9" t="s">
        <v>27</v>
      </c>
      <c r="B9">
        <v>41.665999999999997</v>
      </c>
      <c r="C9">
        <v>41.943999999999996</v>
      </c>
      <c r="D9">
        <v>41.981999999999999</v>
      </c>
      <c r="E9">
        <v>41.292999999999999</v>
      </c>
      <c r="F9">
        <v>40.982999999999997</v>
      </c>
      <c r="G9">
        <v>40.689</v>
      </c>
      <c r="H9">
        <v>40.481999999999999</v>
      </c>
      <c r="I9">
        <v>41.697000000000003</v>
      </c>
      <c r="J9">
        <v>42.323</v>
      </c>
      <c r="K9">
        <v>43.323999999999998</v>
      </c>
      <c r="L9">
        <v>43.430999999999997</v>
      </c>
      <c r="M9">
        <v>43.409000000000006</v>
      </c>
      <c r="N9">
        <v>43.6</v>
      </c>
      <c r="O9">
        <v>42.795000000000002</v>
      </c>
      <c r="P9">
        <v>42.281000000000006</v>
      </c>
      <c r="Q9">
        <v>42.021000000000001</v>
      </c>
    </row>
    <row r="10" spans="1:17">
      <c r="A10" t="s">
        <v>28</v>
      </c>
      <c r="B10">
        <v>42.319000000000003</v>
      </c>
      <c r="C10">
        <v>42.798000000000002</v>
      </c>
      <c r="D10">
        <v>43.177</v>
      </c>
      <c r="E10">
        <v>42.451999999999998</v>
      </c>
      <c r="F10">
        <v>42.228000000000002</v>
      </c>
      <c r="G10">
        <v>41.44</v>
      </c>
      <c r="H10">
        <v>42.046000000000006</v>
      </c>
      <c r="I10">
        <v>43.231999999999999</v>
      </c>
      <c r="J10">
        <v>44.258000000000003</v>
      </c>
      <c r="K10">
        <v>45.269000000000005</v>
      </c>
      <c r="L10">
        <v>45.353000000000002</v>
      </c>
      <c r="M10">
        <v>45.141000000000005</v>
      </c>
      <c r="N10">
        <v>45.212000000000003</v>
      </c>
      <c r="O10">
        <v>45.891999999999996</v>
      </c>
      <c r="P10">
        <v>45.731999999999999</v>
      </c>
      <c r="Q10">
        <v>45.209000000000003</v>
      </c>
    </row>
    <row r="11" spans="1:17">
      <c r="A11" t="s">
        <v>29</v>
      </c>
      <c r="B11">
        <v>30.331000000000003</v>
      </c>
      <c r="C11">
        <v>31.74</v>
      </c>
      <c r="D11">
        <v>30.923999999999999</v>
      </c>
      <c r="E11">
        <v>31.664000000000001</v>
      </c>
      <c r="F11">
        <v>31.676000000000002</v>
      </c>
      <c r="G11">
        <v>30.643999999999998</v>
      </c>
      <c r="H11">
        <v>31.913</v>
      </c>
      <c r="I11">
        <v>33.551000000000002</v>
      </c>
      <c r="J11">
        <v>35.722999999999999</v>
      </c>
      <c r="K11">
        <v>35.653000000000006</v>
      </c>
      <c r="L11">
        <v>35.911000000000001</v>
      </c>
      <c r="M11">
        <v>36.290999999999997</v>
      </c>
      <c r="N11">
        <v>38.192999999999998</v>
      </c>
      <c r="O11">
        <v>38.423999999999999</v>
      </c>
      <c r="P11">
        <v>38.743000000000002</v>
      </c>
      <c r="Q11">
        <v>38.503</v>
      </c>
    </row>
    <row r="12" spans="1:17">
      <c r="A12" t="s">
        <v>30</v>
      </c>
      <c r="B12">
        <v>36.993000000000002</v>
      </c>
      <c r="C12">
        <v>36.429000000000002</v>
      </c>
      <c r="D12">
        <v>36.332000000000001</v>
      </c>
      <c r="E12">
        <v>39.186</v>
      </c>
      <c r="F12">
        <v>39.256</v>
      </c>
      <c r="G12">
        <v>38.774999999999999</v>
      </c>
      <c r="H12">
        <v>37.099999999999994</v>
      </c>
      <c r="I12">
        <v>36.542000000000002</v>
      </c>
      <c r="J12">
        <v>39.067</v>
      </c>
      <c r="K12">
        <v>38.496000000000002</v>
      </c>
      <c r="L12">
        <v>38.451000000000001</v>
      </c>
      <c r="M12">
        <v>38.786999999999999</v>
      </c>
      <c r="N12">
        <v>39.295000000000002</v>
      </c>
      <c r="O12">
        <v>38.162999999999997</v>
      </c>
      <c r="P12">
        <v>37.301000000000002</v>
      </c>
      <c r="Q12">
        <v>35.634</v>
      </c>
    </row>
    <row r="13" spans="1:17">
      <c r="A13" t="s">
        <v>31</v>
      </c>
      <c r="B13">
        <v>36.301000000000002</v>
      </c>
      <c r="C13">
        <v>39.411999999999999</v>
      </c>
      <c r="D13">
        <v>40.125</v>
      </c>
      <c r="E13">
        <v>38.585000000000001</v>
      </c>
      <c r="F13">
        <v>34.518999999999998</v>
      </c>
      <c r="G13">
        <v>31.179000000000002</v>
      </c>
      <c r="H13">
        <v>32.298999999999999</v>
      </c>
      <c r="I13">
        <v>33.335000000000001</v>
      </c>
      <c r="J13">
        <v>34.013999999999996</v>
      </c>
      <c r="K13">
        <v>34.515999999999998</v>
      </c>
      <c r="L13">
        <v>37.339999999999996</v>
      </c>
      <c r="M13">
        <v>35.396999999999998</v>
      </c>
      <c r="N13">
        <v>50.808999999999997</v>
      </c>
      <c r="O13">
        <v>37.564</v>
      </c>
      <c r="P13">
        <v>37.225999999999999</v>
      </c>
      <c r="Q13">
        <v>36.075000000000003</v>
      </c>
    </row>
    <row r="14" spans="1:17">
      <c r="A14" t="s">
        <v>32</v>
      </c>
      <c r="B14">
        <v>29.486000000000001</v>
      </c>
      <c r="C14">
        <v>29.931000000000001</v>
      </c>
      <c r="D14">
        <v>31.274000000000001</v>
      </c>
      <c r="E14">
        <v>30.688000000000002</v>
      </c>
      <c r="F14">
        <v>28.886999999999997</v>
      </c>
      <c r="G14">
        <v>27.847999999999999</v>
      </c>
      <c r="H14">
        <v>27.526</v>
      </c>
      <c r="I14">
        <v>28.238999999999997</v>
      </c>
      <c r="J14">
        <v>28.494999999999997</v>
      </c>
      <c r="K14">
        <v>28.776</v>
      </c>
      <c r="L14">
        <v>28.861000000000001</v>
      </c>
      <c r="M14">
        <v>23.246000000000002</v>
      </c>
      <c r="N14">
        <v>23.431000000000001</v>
      </c>
      <c r="O14">
        <v>22.616</v>
      </c>
      <c r="P14">
        <v>22.539000000000001</v>
      </c>
      <c r="Q14">
        <v>22.524000000000001</v>
      </c>
    </row>
    <row r="15" spans="1:17">
      <c r="A15" t="s">
        <v>33</v>
      </c>
      <c r="B15">
        <v>39.114000000000004</v>
      </c>
      <c r="C15">
        <v>38.926000000000002</v>
      </c>
      <c r="D15">
        <v>40.328000000000003</v>
      </c>
      <c r="E15">
        <v>41.423999999999999</v>
      </c>
      <c r="F15">
        <v>41.460999999999999</v>
      </c>
      <c r="G15">
        <v>41.841999999999999</v>
      </c>
      <c r="H15">
        <v>41.563000000000002</v>
      </c>
      <c r="I15">
        <v>41.497</v>
      </c>
      <c r="J15">
        <v>43.489000000000004</v>
      </c>
      <c r="K15">
        <v>43.710999999999999</v>
      </c>
      <c r="L15">
        <v>43.201000000000001</v>
      </c>
      <c r="M15">
        <v>42.68</v>
      </c>
      <c r="N15">
        <v>42.064</v>
      </c>
      <c r="O15">
        <v>41.648000000000003</v>
      </c>
      <c r="P15">
        <v>41.677</v>
      </c>
      <c r="Q15">
        <v>42.269000000000005</v>
      </c>
    </row>
    <row r="16" spans="1:17">
      <c r="A16" t="s">
        <v>34</v>
      </c>
      <c r="B16">
        <v>36.495999999999995</v>
      </c>
      <c r="C16">
        <v>37.673999999999999</v>
      </c>
      <c r="D16">
        <v>35.610999999999997</v>
      </c>
      <c r="E16">
        <v>36.126000000000005</v>
      </c>
      <c r="F16">
        <v>36.698</v>
      </c>
      <c r="G16">
        <v>38.253</v>
      </c>
      <c r="H16">
        <v>37.46</v>
      </c>
      <c r="I16">
        <v>37.019000000000005</v>
      </c>
      <c r="J16">
        <v>38.313000000000002</v>
      </c>
      <c r="K16">
        <v>38.122</v>
      </c>
      <c r="L16">
        <v>37.411999999999999</v>
      </c>
      <c r="M16">
        <v>36.884</v>
      </c>
      <c r="N16">
        <v>36.640999999999998</v>
      </c>
      <c r="O16">
        <v>37.388000000000005</v>
      </c>
      <c r="P16">
        <v>39.486999999999995</v>
      </c>
      <c r="Q16">
        <v>38.963000000000001</v>
      </c>
    </row>
    <row r="17" spans="1:17">
      <c r="A17" t="s">
        <v>35</v>
      </c>
      <c r="B17">
        <v>34.203000000000003</v>
      </c>
      <c r="C17">
        <v>36.064999999999998</v>
      </c>
      <c r="D17">
        <v>35.274000000000001</v>
      </c>
      <c r="E17">
        <v>33.877000000000002</v>
      </c>
      <c r="F17">
        <v>32.892000000000003</v>
      </c>
      <c r="G17">
        <v>30.242999999999999</v>
      </c>
      <c r="H17">
        <v>30.265000000000001</v>
      </c>
      <c r="I17">
        <v>30.044999999999998</v>
      </c>
      <c r="J17">
        <v>31.634999999999998</v>
      </c>
      <c r="K17">
        <v>30.484000000000002</v>
      </c>
      <c r="L17">
        <v>31.266999999999999</v>
      </c>
      <c r="M17">
        <v>31.610999999999997</v>
      </c>
      <c r="N17">
        <v>31.516999999999999</v>
      </c>
      <c r="O17">
        <v>31.605</v>
      </c>
      <c r="P17">
        <v>32.886000000000003</v>
      </c>
      <c r="Q17">
        <v>32.311999999999998</v>
      </c>
    </row>
    <row r="18" spans="1:17">
      <c r="A18" t="s">
        <v>36</v>
      </c>
      <c r="B18">
        <v>42.318000000000005</v>
      </c>
      <c r="C18">
        <v>42.548999999999999</v>
      </c>
      <c r="D18">
        <v>42.707999999999998</v>
      </c>
      <c r="E18">
        <v>42.007999999999996</v>
      </c>
      <c r="F18">
        <v>41.268999999999998</v>
      </c>
      <c r="G18">
        <v>41.11</v>
      </c>
      <c r="H18">
        <v>41.804000000000002</v>
      </c>
      <c r="I18">
        <v>41.921000000000006</v>
      </c>
      <c r="J18">
        <v>41.407999999999994</v>
      </c>
      <c r="K18">
        <v>39.817999999999998</v>
      </c>
      <c r="L18">
        <v>38.747</v>
      </c>
      <c r="M18">
        <v>38.421000000000006</v>
      </c>
      <c r="N18">
        <v>38.878</v>
      </c>
      <c r="O18">
        <v>38.779000000000003</v>
      </c>
      <c r="P18">
        <v>39.571999999999996</v>
      </c>
      <c r="Q18">
        <v>39.928000000000004</v>
      </c>
    </row>
    <row r="19" spans="1:17">
      <c r="A19" t="s">
        <v>37</v>
      </c>
      <c r="B19">
        <v>30.068999999999999</v>
      </c>
      <c r="C19">
        <v>30.735999999999997</v>
      </c>
      <c r="D19">
        <v>31.233999999999998</v>
      </c>
      <c r="E19">
        <v>31.706</v>
      </c>
      <c r="F19">
        <v>31.589000000000002</v>
      </c>
      <c r="G19">
        <v>29.83</v>
      </c>
      <c r="H19">
        <v>30.36</v>
      </c>
      <c r="I19">
        <v>32.247</v>
      </c>
      <c r="J19">
        <v>31.706</v>
      </c>
      <c r="K19">
        <v>33.942999999999998</v>
      </c>
      <c r="L19">
        <v>34.095999999999997</v>
      </c>
      <c r="M19">
        <v>34.292999999999999</v>
      </c>
      <c r="N19">
        <v>33.881</v>
      </c>
      <c r="O19">
        <v>33.948999999999998</v>
      </c>
      <c r="P19">
        <v>34.635999999999996</v>
      </c>
      <c r="Q19">
        <v>34.67</v>
      </c>
    </row>
    <row r="20" spans="1:17">
      <c r="A20" t="s">
        <v>38</v>
      </c>
      <c r="B20">
        <v>31.991</v>
      </c>
      <c r="C20">
        <v>32.386000000000003</v>
      </c>
      <c r="D20">
        <v>32.587000000000003</v>
      </c>
      <c r="E20">
        <v>32.667999999999999</v>
      </c>
      <c r="F20">
        <v>31.975000000000001</v>
      </c>
      <c r="G20">
        <v>30.889000000000003</v>
      </c>
      <c r="H20">
        <v>31.948999999999998</v>
      </c>
      <c r="I20">
        <v>32.540999999999997</v>
      </c>
      <c r="J20">
        <v>31.948</v>
      </c>
      <c r="K20">
        <v>31.891000000000002</v>
      </c>
      <c r="L20">
        <v>31.946999999999999</v>
      </c>
      <c r="M20">
        <v>32.274999999999999</v>
      </c>
      <c r="N20">
        <v>32.469000000000001</v>
      </c>
      <c r="O20">
        <v>32.658999999999999</v>
      </c>
      <c r="P20">
        <v>32.721000000000004</v>
      </c>
      <c r="Q20">
        <v>32.817</v>
      </c>
    </row>
    <row r="21" spans="1:17">
      <c r="A21" t="s">
        <v>39</v>
      </c>
      <c r="B21">
        <v>34.381</v>
      </c>
      <c r="C21">
        <v>34.064999999999998</v>
      </c>
      <c r="D21">
        <v>33.686</v>
      </c>
      <c r="E21">
        <v>33.935000000000002</v>
      </c>
      <c r="F21">
        <v>33.141999999999996</v>
      </c>
      <c r="G21">
        <v>31.947999999999997</v>
      </c>
      <c r="H21">
        <v>32.063000000000002</v>
      </c>
      <c r="I21">
        <v>32.853000000000002</v>
      </c>
      <c r="J21">
        <v>33.287999999999997</v>
      </c>
      <c r="K21">
        <v>33.576000000000001</v>
      </c>
      <c r="L21">
        <v>32.692</v>
      </c>
      <c r="M21">
        <v>32.963999999999999</v>
      </c>
      <c r="N21">
        <v>33.865000000000002</v>
      </c>
      <c r="O21">
        <v>34.277000000000001</v>
      </c>
      <c r="P21">
        <v>34.834000000000003</v>
      </c>
      <c r="Q21">
        <v>34.774999999999999</v>
      </c>
    </row>
    <row r="22" spans="1:17">
      <c r="A22" t="s">
        <v>40</v>
      </c>
      <c r="B22">
        <v>31.458000000000002</v>
      </c>
      <c r="C22">
        <v>31.141999999999999</v>
      </c>
      <c r="D22">
        <v>29.169999999999998</v>
      </c>
      <c r="E22">
        <v>29.005000000000003</v>
      </c>
      <c r="F22">
        <v>28.838999999999999</v>
      </c>
      <c r="G22">
        <v>28.716999999999999</v>
      </c>
      <c r="H22">
        <v>27.927</v>
      </c>
      <c r="I22">
        <v>28.888000000000002</v>
      </c>
      <c r="J22">
        <v>28.6</v>
      </c>
      <c r="K22">
        <v>30.888000000000002</v>
      </c>
      <c r="L22">
        <v>31.734999999999999</v>
      </c>
      <c r="M22">
        <v>32.510999999999996</v>
      </c>
      <c r="N22">
        <v>33.091999999999999</v>
      </c>
      <c r="O22">
        <v>34.043000000000006</v>
      </c>
      <c r="P22">
        <v>34.146000000000001</v>
      </c>
      <c r="Q22">
        <v>34.567999999999998</v>
      </c>
    </row>
    <row r="23" spans="1:17">
      <c r="A23" t="s">
        <v>41</v>
      </c>
      <c r="B23">
        <v>45.402999999999999</v>
      </c>
      <c r="C23">
        <v>46.387</v>
      </c>
      <c r="D23">
        <v>45.763999999999996</v>
      </c>
      <c r="E23">
        <v>44.764000000000003</v>
      </c>
      <c r="F23">
        <v>43.817999999999998</v>
      </c>
      <c r="G23">
        <v>43.57</v>
      </c>
      <c r="H23">
        <v>42.747999999999998</v>
      </c>
      <c r="I23">
        <v>41.836999999999996</v>
      </c>
      <c r="J23">
        <v>42.050000000000004</v>
      </c>
      <c r="K23">
        <v>42.428000000000004</v>
      </c>
      <c r="L23">
        <v>42.094000000000001</v>
      </c>
      <c r="M23">
        <v>42.556000000000004</v>
      </c>
      <c r="N23">
        <v>44.035000000000004</v>
      </c>
      <c r="O23">
        <v>44.037999999999997</v>
      </c>
      <c r="P23">
        <v>43.651000000000003</v>
      </c>
      <c r="Q23">
        <v>42.636000000000003</v>
      </c>
    </row>
    <row r="24" spans="1:17">
      <c r="A24" t="s">
        <v>42</v>
      </c>
      <c r="B24">
        <v>26.608000000000001</v>
      </c>
      <c r="C24">
        <v>26.646000000000001</v>
      </c>
      <c r="D24">
        <v>26.445999999999998</v>
      </c>
      <c r="E24">
        <v>26.204000000000001</v>
      </c>
      <c r="F24">
        <v>26.583000000000002</v>
      </c>
      <c r="G24">
        <v>26.978000000000002</v>
      </c>
      <c r="H24">
        <v>26.594000000000001</v>
      </c>
      <c r="I24">
        <v>26.893000000000001</v>
      </c>
      <c r="J24">
        <v>26.908999999999999</v>
      </c>
      <c r="K24">
        <v>26.997999999999998</v>
      </c>
      <c r="L24">
        <v>26.882000000000001</v>
      </c>
      <c r="M24">
        <v>27.573999999999998</v>
      </c>
      <c r="N24">
        <v>27.661000000000001</v>
      </c>
      <c r="O24">
        <v>28.414999999999999</v>
      </c>
      <c r="P24">
        <v>28.045999999999999</v>
      </c>
      <c r="Q24">
        <v>28.529</v>
      </c>
    </row>
    <row r="25" spans="1:17">
      <c r="A25" t="s">
        <v>43</v>
      </c>
      <c r="B25">
        <v>23.088000000000001</v>
      </c>
      <c r="C25">
        <v>23.14</v>
      </c>
      <c r="D25">
        <v>23.372</v>
      </c>
      <c r="E25">
        <v>22.872999999999998</v>
      </c>
      <c r="F25">
        <v>22.961000000000002</v>
      </c>
      <c r="G25">
        <v>23.317999999999998</v>
      </c>
      <c r="H25">
        <v>24.652999999999999</v>
      </c>
      <c r="I25">
        <v>25.707000000000001</v>
      </c>
      <c r="J25">
        <v>24.759999999999998</v>
      </c>
      <c r="K25">
        <v>25.155999999999999</v>
      </c>
      <c r="L25">
        <v>24.457000000000001</v>
      </c>
      <c r="M25">
        <v>24.956000000000003</v>
      </c>
      <c r="N25">
        <v>25.128</v>
      </c>
      <c r="O25">
        <v>24.68</v>
      </c>
      <c r="P25">
        <v>23.986000000000004</v>
      </c>
      <c r="Q25">
        <v>23.079000000000001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A6596-CD23-4341-B903-BD15D6332984}">
  <dimension ref="A1:R17"/>
  <sheetViews>
    <sheetView workbookViewId="0">
      <selection sqref="A1:R1"/>
    </sheetView>
  </sheetViews>
  <sheetFormatPr baseColWidth="10" defaultRowHeight="13.2"/>
  <sheetData>
    <row r="1" spans="1:18">
      <c r="A1" t="s">
        <v>183</v>
      </c>
      <c r="B1" t="s">
        <v>184</v>
      </c>
      <c r="C1" t="s">
        <v>185</v>
      </c>
      <c r="D1" t="s">
        <v>186</v>
      </c>
      <c r="E1" t="s">
        <v>187</v>
      </c>
      <c r="F1" t="s">
        <v>188</v>
      </c>
      <c r="G1" t="s">
        <v>189</v>
      </c>
      <c r="H1" t="s">
        <v>190</v>
      </c>
      <c r="I1" t="s">
        <v>191</v>
      </c>
      <c r="J1" t="s">
        <v>192</v>
      </c>
      <c r="K1" t="s">
        <v>193</v>
      </c>
      <c r="L1" t="s">
        <v>194</v>
      </c>
      <c r="M1" t="s">
        <v>195</v>
      </c>
      <c r="N1" t="s">
        <v>196</v>
      </c>
      <c r="O1" t="s">
        <v>197</v>
      </c>
      <c r="P1" t="s">
        <v>198</v>
      </c>
      <c r="Q1" t="s">
        <v>199</v>
      </c>
      <c r="R1" t="s">
        <v>200</v>
      </c>
    </row>
    <row r="2" spans="1:18">
      <c r="A2" t="s">
        <v>3</v>
      </c>
      <c r="B2">
        <v>17.791</v>
      </c>
      <c r="C2">
        <v>17.78</v>
      </c>
      <c r="D2">
        <v>17.811</v>
      </c>
      <c r="E2">
        <v>18.463000000000001</v>
      </c>
      <c r="F2">
        <v>19.096</v>
      </c>
      <c r="G2">
        <v>18.492000000000001</v>
      </c>
      <c r="H2">
        <v>18.765999999999998</v>
      </c>
      <c r="I2">
        <v>18.739999999999998</v>
      </c>
      <c r="J2">
        <v>19.225000000000001</v>
      </c>
      <c r="K2">
        <v>18.888000000000002</v>
      </c>
      <c r="L2">
        <v>19.14</v>
      </c>
      <c r="M2">
        <v>19.192</v>
      </c>
      <c r="N2">
        <v>18.744</v>
      </c>
      <c r="O2">
        <v>17.716000000000001</v>
      </c>
      <c r="P2">
        <v>17.338999999999999</v>
      </c>
      <c r="Q2">
        <v>18.076000000000001</v>
      </c>
    </row>
    <row r="3" spans="1:18">
      <c r="A3" t="s">
        <v>4</v>
      </c>
      <c r="B3">
        <v>15.44</v>
      </c>
      <c r="C3">
        <v>16.161999999999999</v>
      </c>
      <c r="D3">
        <v>15.747999999999999</v>
      </c>
      <c r="E3">
        <v>16.216000000000001</v>
      </c>
      <c r="F3">
        <v>15.851000000000001</v>
      </c>
      <c r="G3">
        <v>14.398</v>
      </c>
      <c r="H3">
        <v>14.641</v>
      </c>
      <c r="I3">
        <v>15.393000000000001</v>
      </c>
      <c r="J3">
        <v>14.478999999999999</v>
      </c>
      <c r="K3">
        <v>14.465</v>
      </c>
      <c r="L3">
        <v>13.853</v>
      </c>
      <c r="M3">
        <v>13.965999999999999</v>
      </c>
      <c r="N3">
        <v>14.1</v>
      </c>
      <c r="O3">
        <v>14.01</v>
      </c>
      <c r="P3">
        <v>14.58</v>
      </c>
      <c r="Q3">
        <v>14.403</v>
      </c>
    </row>
    <row r="4" spans="1:18">
      <c r="A4" t="s">
        <v>5</v>
      </c>
      <c r="B4">
        <v>16.841999999999999</v>
      </c>
      <c r="C4">
        <v>18.443000000000001</v>
      </c>
      <c r="D4">
        <v>19.869</v>
      </c>
      <c r="E4">
        <v>20.600999999999999</v>
      </c>
      <c r="F4">
        <v>19.042999999999999</v>
      </c>
      <c r="G4">
        <v>14.819000000000001</v>
      </c>
      <c r="H4">
        <v>17.231999999999999</v>
      </c>
      <c r="I4">
        <v>18.681000000000001</v>
      </c>
      <c r="J4">
        <v>18.812000000000001</v>
      </c>
      <c r="K4">
        <v>17.268000000000001</v>
      </c>
      <c r="L4">
        <v>17.001000000000001</v>
      </c>
      <c r="M4">
        <v>17.71</v>
      </c>
      <c r="N4">
        <v>17.396999999999998</v>
      </c>
      <c r="O4">
        <v>17.398</v>
      </c>
      <c r="P4">
        <v>18.202999999999999</v>
      </c>
      <c r="Q4">
        <v>17.7</v>
      </c>
    </row>
    <row r="5" spans="1:18">
      <c r="A5" t="s">
        <v>6</v>
      </c>
      <c r="B5">
        <v>12.926</v>
      </c>
      <c r="C5">
        <v>13.231999999999999</v>
      </c>
      <c r="D5">
        <v>14.180999999999999</v>
      </c>
      <c r="E5">
        <v>14.247999999999999</v>
      </c>
      <c r="F5">
        <v>14.263999999999999</v>
      </c>
      <c r="G5">
        <v>13.805999999999999</v>
      </c>
      <c r="H5">
        <v>13.106</v>
      </c>
      <c r="I5">
        <v>14.358000000000001</v>
      </c>
      <c r="J5">
        <v>15.076000000000001</v>
      </c>
      <c r="K5">
        <v>14.686999999999999</v>
      </c>
      <c r="L5">
        <v>14.622</v>
      </c>
      <c r="M5">
        <v>14.888</v>
      </c>
      <c r="N5">
        <v>13.999000000000001</v>
      </c>
      <c r="O5">
        <v>14.2</v>
      </c>
      <c r="P5">
        <v>14.121</v>
      </c>
      <c r="Q5">
        <v>14.367000000000001</v>
      </c>
    </row>
    <row r="6" spans="1:18">
      <c r="A6" t="s">
        <v>7</v>
      </c>
      <c r="B6">
        <v>13.73</v>
      </c>
      <c r="C6">
        <v>13.964</v>
      </c>
      <c r="D6">
        <v>14.269</v>
      </c>
      <c r="E6">
        <v>15.284000000000001</v>
      </c>
      <c r="F6">
        <v>15.48</v>
      </c>
      <c r="G6">
        <v>13.457000000000001</v>
      </c>
      <c r="H6">
        <v>13.214</v>
      </c>
      <c r="I6">
        <v>13.489000000000001</v>
      </c>
      <c r="J6">
        <v>13.377000000000001</v>
      </c>
      <c r="K6">
        <v>13.589</v>
      </c>
      <c r="L6">
        <v>13.204000000000001</v>
      </c>
      <c r="M6">
        <v>13.413</v>
      </c>
      <c r="N6">
        <v>13.91</v>
      </c>
      <c r="O6">
        <v>13.439</v>
      </c>
      <c r="P6">
        <v>13.407</v>
      </c>
      <c r="Q6">
        <v>13.635999999999999</v>
      </c>
    </row>
    <row r="7" spans="1:18">
      <c r="A7" t="s">
        <v>152</v>
      </c>
      <c r="B7">
        <v>10.40052810769226</v>
      </c>
      <c r="C7">
        <v>10.894911200228586</v>
      </c>
      <c r="D7">
        <v>11.233780651453598</v>
      </c>
      <c r="E7">
        <v>11.698228000625218</v>
      </c>
      <c r="F7">
        <v>11.540991319848967</v>
      </c>
      <c r="G7">
        <v>12.415177731522837</v>
      </c>
      <c r="H7">
        <v>13.08909330083759</v>
      </c>
      <c r="I7">
        <v>12.488451527029442</v>
      </c>
      <c r="J7">
        <v>14.061946172216485</v>
      </c>
      <c r="K7">
        <v>14.555566973932704</v>
      </c>
      <c r="L7">
        <v>14.449337135972693</v>
      </c>
      <c r="M7">
        <v>15.9</v>
      </c>
      <c r="N7">
        <v>14.2</v>
      </c>
      <c r="O7">
        <v>13.65</v>
      </c>
      <c r="P7">
        <v>14.6</v>
      </c>
      <c r="Q7">
        <v>13.6</v>
      </c>
      <c r="R7">
        <v>12.9</v>
      </c>
    </row>
    <row r="8" spans="1:18">
      <c r="A8" t="s">
        <v>9</v>
      </c>
      <c r="B8">
        <v>13.143000000000001</v>
      </c>
      <c r="C8">
        <v>14.396000000000001</v>
      </c>
      <c r="D8">
        <v>15.657999999999999</v>
      </c>
      <c r="E8">
        <v>16.128</v>
      </c>
      <c r="F8">
        <v>16.161000000000001</v>
      </c>
      <c r="G8">
        <v>14.939</v>
      </c>
      <c r="H8">
        <v>15.736000000000001</v>
      </c>
      <c r="I8">
        <v>15.855</v>
      </c>
      <c r="J8">
        <v>16.170000000000002</v>
      </c>
      <c r="K8">
        <v>17.111999999999998</v>
      </c>
      <c r="L8">
        <v>16.809999999999999</v>
      </c>
      <c r="M8">
        <v>16.841000000000001</v>
      </c>
      <c r="N8">
        <v>17.36</v>
      </c>
      <c r="O8">
        <v>17.774000000000001</v>
      </c>
      <c r="P8">
        <v>18.062000000000001</v>
      </c>
      <c r="Q8">
        <v>17.754999999999999</v>
      </c>
    </row>
    <row r="9" spans="1:18">
      <c r="A9" t="s">
        <v>10</v>
      </c>
      <c r="B9">
        <v>11.305999999999999</v>
      </c>
      <c r="C9">
        <v>10.964</v>
      </c>
      <c r="D9">
        <v>11.664</v>
      </c>
      <c r="E9">
        <v>11.922000000000001</v>
      </c>
      <c r="F9">
        <v>11.025</v>
      </c>
      <c r="G9">
        <v>10.295</v>
      </c>
      <c r="H9">
        <v>10.388999999999999</v>
      </c>
      <c r="I9">
        <v>10.706</v>
      </c>
      <c r="J9">
        <v>10.743</v>
      </c>
      <c r="K9">
        <v>11.087999999999999</v>
      </c>
      <c r="L9">
        <v>11.009</v>
      </c>
      <c r="M9">
        <v>10.577</v>
      </c>
      <c r="N9">
        <v>10.929</v>
      </c>
      <c r="O9">
        <v>10.92</v>
      </c>
      <c r="P9">
        <v>10.83</v>
      </c>
      <c r="Q9">
        <v>10.752000000000001</v>
      </c>
    </row>
    <row r="10" spans="1:18">
      <c r="A10" t="s">
        <v>11</v>
      </c>
      <c r="B10">
        <v>14.582000000000001</v>
      </c>
      <c r="C10">
        <v>14.535</v>
      </c>
      <c r="D10">
        <v>15.238</v>
      </c>
      <c r="E10">
        <v>16.555</v>
      </c>
      <c r="F10">
        <v>16.131</v>
      </c>
      <c r="G10">
        <v>14.162000000000001</v>
      </c>
      <c r="H10">
        <v>14.587</v>
      </c>
      <c r="I10">
        <v>14.957000000000001</v>
      </c>
      <c r="J10">
        <v>14.927</v>
      </c>
      <c r="K10">
        <v>15.238</v>
      </c>
      <c r="L10">
        <v>16.724</v>
      </c>
      <c r="M10">
        <v>17.565000000000001</v>
      </c>
      <c r="N10">
        <v>18.518000000000001</v>
      </c>
      <c r="O10">
        <v>18.43</v>
      </c>
      <c r="P10">
        <v>18.649000000000001</v>
      </c>
      <c r="Q10">
        <v>17.632999999999999</v>
      </c>
    </row>
    <row r="11" spans="1:18">
      <c r="A11" t="s">
        <v>12</v>
      </c>
      <c r="B11">
        <v>8.8640000000000008</v>
      </c>
      <c r="C11">
        <v>8.65</v>
      </c>
      <c r="D11">
        <v>8.9960000000000004</v>
      </c>
      <c r="E11">
        <v>9.3539999999999992</v>
      </c>
      <c r="F11">
        <v>10.023</v>
      </c>
      <c r="G11">
        <v>9.68</v>
      </c>
      <c r="H11">
        <v>10.111000000000001</v>
      </c>
      <c r="I11">
        <v>10.012</v>
      </c>
      <c r="J11">
        <v>9.7710000000000008</v>
      </c>
      <c r="K11">
        <v>10.295</v>
      </c>
      <c r="L11">
        <v>10.635</v>
      </c>
      <c r="M11">
        <v>12.797000000000001</v>
      </c>
      <c r="N11">
        <v>13.542</v>
      </c>
      <c r="O11">
        <v>13.048999999999999</v>
      </c>
      <c r="P11">
        <v>13.083</v>
      </c>
      <c r="Q11">
        <v>13.259</v>
      </c>
    </row>
    <row r="12" spans="1:18">
      <c r="A12" t="s">
        <v>13</v>
      </c>
      <c r="B12">
        <v>12.138</v>
      </c>
      <c r="C12">
        <v>12.898</v>
      </c>
      <c r="D12">
        <v>13.632999999999999</v>
      </c>
      <c r="E12">
        <v>13.815</v>
      </c>
      <c r="F12">
        <v>13.164999999999999</v>
      </c>
      <c r="G12">
        <v>13.073</v>
      </c>
      <c r="H12">
        <v>13.579000000000001</v>
      </c>
      <c r="I12">
        <v>14.398999999999999</v>
      </c>
      <c r="J12">
        <v>14.872999999999999</v>
      </c>
      <c r="K12">
        <v>14.981999999999999</v>
      </c>
      <c r="L12">
        <v>15.292999999999999</v>
      </c>
      <c r="M12">
        <v>15.567</v>
      </c>
      <c r="N12">
        <v>16.148</v>
      </c>
      <c r="O12">
        <v>16.562000000000001</v>
      </c>
      <c r="P12">
        <v>15.653</v>
      </c>
      <c r="Q12">
        <v>17.670000000000002</v>
      </c>
    </row>
    <row r="13" spans="1:18">
      <c r="A13" t="s">
        <v>14</v>
      </c>
      <c r="B13">
        <v>8.1669999999999998</v>
      </c>
      <c r="C13">
        <v>8.2859999999999996</v>
      </c>
      <c r="D13">
        <v>9.2789999999999999</v>
      </c>
      <c r="E13">
        <v>10.015000000000001</v>
      </c>
      <c r="F13">
        <v>9.8770000000000007</v>
      </c>
      <c r="G13">
        <v>10.102</v>
      </c>
      <c r="H13">
        <v>10.536</v>
      </c>
      <c r="I13">
        <v>10.196</v>
      </c>
      <c r="J13">
        <v>10.954000000000001</v>
      </c>
      <c r="K13">
        <v>10.656000000000001</v>
      </c>
      <c r="L13">
        <v>9.673</v>
      </c>
      <c r="M13">
        <v>9.077</v>
      </c>
      <c r="N13">
        <v>9.3810000000000002</v>
      </c>
      <c r="O13">
        <v>8.9260000000000002</v>
      </c>
      <c r="P13">
        <v>8.7189999999999994</v>
      </c>
      <c r="Q13">
        <v>8.0030000000000001</v>
      </c>
    </row>
    <row r="14" spans="1:18">
      <c r="A14" t="s">
        <v>15</v>
      </c>
      <c r="B14">
        <v>8.5630000000000006</v>
      </c>
      <c r="C14">
        <v>8.2710000000000008</v>
      </c>
      <c r="D14">
        <v>8.32</v>
      </c>
      <c r="E14">
        <v>7.8319999999999999</v>
      </c>
      <c r="F14">
        <v>7.944</v>
      </c>
      <c r="G14">
        <v>8.2720000000000002</v>
      </c>
      <c r="H14">
        <v>8.8629999999999995</v>
      </c>
      <c r="I14">
        <v>9.327</v>
      </c>
      <c r="J14">
        <v>9.4009999999999998</v>
      </c>
      <c r="K14">
        <v>8.8460000000000001</v>
      </c>
      <c r="L14">
        <v>9.6549999999999994</v>
      </c>
      <c r="M14">
        <v>9.5030000000000001</v>
      </c>
      <c r="N14">
        <v>9.4380000000000006</v>
      </c>
      <c r="O14">
        <v>9.8439999999999994</v>
      </c>
      <c r="P14">
        <v>9.9160000000000004</v>
      </c>
      <c r="Q14">
        <v>9.8239999999999998</v>
      </c>
    </row>
    <row r="15" spans="1:18">
      <c r="A15" t="s">
        <v>16</v>
      </c>
      <c r="B15">
        <v>13.89</v>
      </c>
      <c r="C15">
        <v>14.669</v>
      </c>
      <c r="D15">
        <v>16.093</v>
      </c>
      <c r="E15">
        <v>16.507999999999999</v>
      </c>
      <c r="F15">
        <v>16.507999999999999</v>
      </c>
      <c r="G15">
        <v>14.598000000000001</v>
      </c>
      <c r="H15">
        <v>15.513</v>
      </c>
      <c r="I15">
        <v>16.146999999999998</v>
      </c>
      <c r="J15">
        <v>16.542999999999999</v>
      </c>
      <c r="K15">
        <v>16.361000000000001</v>
      </c>
      <c r="L15">
        <v>16.681000000000001</v>
      </c>
      <c r="M15">
        <v>14.887</v>
      </c>
      <c r="N15">
        <v>13.69</v>
      </c>
      <c r="O15">
        <v>12.946999999999999</v>
      </c>
      <c r="P15">
        <v>14.038</v>
      </c>
      <c r="Q15">
        <v>14.169</v>
      </c>
    </row>
    <row r="16" spans="1:18">
      <c r="A16" t="s">
        <v>17</v>
      </c>
      <c r="B16">
        <v>12.58</v>
      </c>
      <c r="C16">
        <v>13.87</v>
      </c>
      <c r="D16">
        <v>14.07</v>
      </c>
      <c r="E16">
        <v>14.95</v>
      </c>
      <c r="F16">
        <v>14.231999999999999</v>
      </c>
      <c r="G16">
        <v>12.708</v>
      </c>
      <c r="H16">
        <v>12.276999999999999</v>
      </c>
      <c r="I16">
        <v>12.368</v>
      </c>
      <c r="J16">
        <v>13.096</v>
      </c>
      <c r="K16">
        <v>13.577</v>
      </c>
      <c r="L16">
        <v>13.458</v>
      </c>
      <c r="M16">
        <v>12.95</v>
      </c>
      <c r="N16">
        <v>13.026999999999999</v>
      </c>
      <c r="O16">
        <v>13.170999999999999</v>
      </c>
      <c r="P16">
        <v>13.183999999999999</v>
      </c>
      <c r="Q16">
        <v>13.486000000000001</v>
      </c>
    </row>
    <row r="17" spans="1:17">
      <c r="A17" t="s">
        <v>18</v>
      </c>
      <c r="B17">
        <v>17.882000000000001</v>
      </c>
      <c r="C17">
        <v>17.933</v>
      </c>
      <c r="D17">
        <v>19.146999999999998</v>
      </c>
      <c r="E17">
        <v>18.812000000000001</v>
      </c>
      <c r="F17">
        <v>19.146000000000001</v>
      </c>
      <c r="G17">
        <v>18.498999999999999</v>
      </c>
      <c r="H17">
        <v>18.722000000000001</v>
      </c>
      <c r="I17">
        <v>18.838000000000001</v>
      </c>
      <c r="J17">
        <v>18.687999999999999</v>
      </c>
      <c r="K17">
        <v>18.853000000000002</v>
      </c>
      <c r="L17">
        <v>18.463999999999999</v>
      </c>
      <c r="M17">
        <v>18.423999999999999</v>
      </c>
      <c r="N17">
        <v>18.753</v>
      </c>
      <c r="O17">
        <v>19.686</v>
      </c>
      <c r="P17">
        <v>19.925999999999998</v>
      </c>
      <c r="Q17">
        <v>19.718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5301A-0449-4C75-8457-DDCB2B90B2E8}">
  <sheetPr>
    <tabColor rgb="FFC00000"/>
  </sheetPr>
  <dimension ref="A1:Q25"/>
  <sheetViews>
    <sheetView workbookViewId="0">
      <selection sqref="A1:Q25"/>
    </sheetView>
  </sheetViews>
  <sheetFormatPr baseColWidth="10" defaultRowHeight="13.2"/>
  <sheetData>
    <row r="1" spans="1:17">
      <c r="A1" t="s">
        <v>0</v>
      </c>
      <c r="B1">
        <v>2004</v>
      </c>
      <c r="C1">
        <v>2005</v>
      </c>
      <c r="D1">
        <v>2006</v>
      </c>
      <c r="E1">
        <v>2007</v>
      </c>
      <c r="F1">
        <v>2008</v>
      </c>
      <c r="G1">
        <v>2009</v>
      </c>
      <c r="H1">
        <v>2010</v>
      </c>
      <c r="I1">
        <v>2011</v>
      </c>
      <c r="J1">
        <v>2012</v>
      </c>
      <c r="K1">
        <v>2013</v>
      </c>
      <c r="L1">
        <v>2014</v>
      </c>
      <c r="M1">
        <v>2015</v>
      </c>
      <c r="N1">
        <v>2016</v>
      </c>
      <c r="O1">
        <v>2017</v>
      </c>
      <c r="P1">
        <v>2018</v>
      </c>
      <c r="Q1">
        <v>2019</v>
      </c>
    </row>
    <row r="2" spans="1:17">
      <c r="A2" t="s">
        <v>20</v>
      </c>
      <c r="B2">
        <v>10.15</v>
      </c>
      <c r="C2">
        <v>10.372</v>
      </c>
      <c r="D2">
        <v>10.634</v>
      </c>
      <c r="E2">
        <v>11.125999999999999</v>
      </c>
      <c r="F2">
        <v>11.266</v>
      </c>
      <c r="G2">
        <v>11.419</v>
      </c>
      <c r="H2">
        <v>11.042</v>
      </c>
      <c r="I2">
        <v>11.353999999999999</v>
      </c>
      <c r="J2">
        <v>11.523</v>
      </c>
      <c r="K2">
        <v>11.519</v>
      </c>
      <c r="L2">
        <v>11.407</v>
      </c>
      <c r="M2">
        <v>11.349</v>
      </c>
      <c r="N2">
        <v>11.192</v>
      </c>
      <c r="O2">
        <v>11.154</v>
      </c>
      <c r="P2">
        <v>11.382999999999999</v>
      </c>
      <c r="Q2">
        <v>11.375</v>
      </c>
    </row>
    <row r="3" spans="1:17">
      <c r="A3" t="s">
        <v>21</v>
      </c>
      <c r="B3">
        <v>28.457999999999998</v>
      </c>
      <c r="C3">
        <v>27.562999999999999</v>
      </c>
      <c r="D3">
        <v>27.068000000000001</v>
      </c>
      <c r="E3">
        <v>27.366</v>
      </c>
      <c r="F3">
        <v>28.042999999999999</v>
      </c>
      <c r="G3">
        <v>27.196000000000002</v>
      </c>
      <c r="H3">
        <v>27.257000000000001</v>
      </c>
      <c r="I3">
        <v>27.411999999999999</v>
      </c>
      <c r="J3">
        <v>27.940999999999999</v>
      </c>
      <c r="K3">
        <v>28.492999999999999</v>
      </c>
      <c r="L3">
        <v>28.51</v>
      </c>
      <c r="M3">
        <v>28.933</v>
      </c>
      <c r="N3">
        <v>27.562000000000001</v>
      </c>
      <c r="O3">
        <v>27.466999999999999</v>
      </c>
      <c r="P3">
        <v>27.794</v>
      </c>
      <c r="Q3">
        <v>27.88</v>
      </c>
    </row>
    <row r="4" spans="1:17">
      <c r="A4" t="s">
        <v>44</v>
      </c>
      <c r="B4">
        <v>25.286000000000001</v>
      </c>
      <c r="C4">
        <v>25.279</v>
      </c>
      <c r="D4">
        <v>25.113</v>
      </c>
      <c r="E4">
        <v>24.695</v>
      </c>
      <c r="F4">
        <v>25.103000000000002</v>
      </c>
      <c r="G4">
        <v>23.588000000000001</v>
      </c>
      <c r="H4">
        <v>24.177</v>
      </c>
      <c r="I4">
        <v>24.504000000000001</v>
      </c>
      <c r="J4">
        <v>25.277000000000001</v>
      </c>
      <c r="K4">
        <v>25.661000000000001</v>
      </c>
      <c r="L4">
        <v>25.681000000000001</v>
      </c>
      <c r="M4">
        <v>23.98</v>
      </c>
      <c r="N4">
        <v>21.952000000000002</v>
      </c>
      <c r="O4">
        <v>22.498999999999999</v>
      </c>
      <c r="P4">
        <v>23.091999999999999</v>
      </c>
      <c r="Q4">
        <v>21.812999999999999</v>
      </c>
    </row>
    <row r="5" spans="1:17">
      <c r="A5" t="s">
        <v>23</v>
      </c>
      <c r="B5">
        <v>31.367000000000001</v>
      </c>
      <c r="C5">
        <v>33.146000000000001</v>
      </c>
      <c r="D5">
        <v>31.931999999999999</v>
      </c>
      <c r="E5">
        <v>35.154000000000003</v>
      </c>
      <c r="F5">
        <v>33.472000000000001</v>
      </c>
      <c r="G5">
        <v>33.234999999999999</v>
      </c>
      <c r="H5">
        <v>32.527000000000001</v>
      </c>
      <c r="I5">
        <v>32.558</v>
      </c>
      <c r="J5">
        <v>33.26</v>
      </c>
      <c r="K5">
        <v>33.488</v>
      </c>
      <c r="L5">
        <v>36.164000000000001</v>
      </c>
      <c r="M5">
        <v>33.645000000000003</v>
      </c>
      <c r="N5">
        <v>33.104999999999997</v>
      </c>
      <c r="O5">
        <v>33.488999999999997</v>
      </c>
      <c r="P5">
        <v>32.231000000000002</v>
      </c>
      <c r="Q5">
        <v>34.136000000000003</v>
      </c>
    </row>
    <row r="6" spans="1:17">
      <c r="A6" t="s">
        <v>24</v>
      </c>
      <c r="B6">
        <v>20.779</v>
      </c>
      <c r="C6">
        <v>21.292999999999999</v>
      </c>
      <c r="D6">
        <v>21.036999999999999</v>
      </c>
      <c r="E6">
        <v>20.213999999999999</v>
      </c>
      <c r="F6">
        <v>19.341999999999999</v>
      </c>
      <c r="G6">
        <v>17.919</v>
      </c>
      <c r="H6">
        <v>17.971</v>
      </c>
      <c r="I6">
        <v>17.765999999999998</v>
      </c>
      <c r="J6">
        <v>17.759</v>
      </c>
      <c r="K6">
        <v>17.792999999999999</v>
      </c>
      <c r="L6">
        <v>18.07</v>
      </c>
      <c r="M6">
        <v>18.402999999999999</v>
      </c>
      <c r="N6">
        <v>18.548999999999999</v>
      </c>
      <c r="O6">
        <v>18.327000000000002</v>
      </c>
      <c r="P6">
        <v>18.577000000000002</v>
      </c>
      <c r="Q6">
        <v>18.518999999999998</v>
      </c>
    </row>
    <row r="7" spans="1:17">
      <c r="A7" t="s">
        <v>25</v>
      </c>
      <c r="B7">
        <v>14.956</v>
      </c>
      <c r="C7">
        <v>15.769</v>
      </c>
      <c r="D7">
        <v>16.145</v>
      </c>
      <c r="E7">
        <v>16.681999999999999</v>
      </c>
      <c r="F7">
        <v>13.065</v>
      </c>
      <c r="G7">
        <v>10.49</v>
      </c>
      <c r="H7">
        <v>12.669</v>
      </c>
      <c r="I7">
        <v>12.164</v>
      </c>
      <c r="J7">
        <v>12.039</v>
      </c>
      <c r="K7">
        <v>13.871</v>
      </c>
      <c r="L7">
        <v>14.414</v>
      </c>
      <c r="M7">
        <v>14.48</v>
      </c>
      <c r="N7">
        <v>14.039</v>
      </c>
      <c r="O7">
        <v>13.939</v>
      </c>
      <c r="P7">
        <v>14.433</v>
      </c>
      <c r="Q7">
        <v>13.959</v>
      </c>
    </row>
    <row r="8" spans="1:17">
      <c r="A8" t="s">
        <v>26</v>
      </c>
      <c r="B8">
        <v>25.966999999999999</v>
      </c>
      <c r="C8">
        <v>24.724</v>
      </c>
      <c r="D8">
        <v>25.574000000000002</v>
      </c>
      <c r="E8">
        <v>25.966999999999999</v>
      </c>
      <c r="F8">
        <v>25.596</v>
      </c>
      <c r="G8">
        <v>28.34</v>
      </c>
      <c r="H8">
        <v>26.437999999999999</v>
      </c>
      <c r="I8">
        <v>25.09</v>
      </c>
      <c r="J8">
        <v>25.423999999999999</v>
      </c>
      <c r="K8">
        <v>25.707000000000001</v>
      </c>
      <c r="L8">
        <v>26.143999999999998</v>
      </c>
      <c r="M8">
        <v>27.242999999999999</v>
      </c>
      <c r="N8">
        <v>27.361999999999998</v>
      </c>
      <c r="O8">
        <v>26.669</v>
      </c>
      <c r="P8">
        <v>27.012</v>
      </c>
      <c r="Q8">
        <v>27.132999999999999</v>
      </c>
    </row>
    <row r="9" spans="1:17">
      <c r="A9" t="s">
        <v>27</v>
      </c>
      <c r="B9">
        <v>21.812000000000001</v>
      </c>
      <c r="C9">
        <v>21.792999999999999</v>
      </c>
      <c r="D9">
        <v>21.42</v>
      </c>
      <c r="E9">
        <v>21.065000000000001</v>
      </c>
      <c r="F9">
        <v>20.491</v>
      </c>
      <c r="G9">
        <v>18.882999999999999</v>
      </c>
      <c r="H9">
        <v>18.600999999999999</v>
      </c>
      <c r="I9">
        <v>20.018000000000001</v>
      </c>
      <c r="J9">
        <v>20.135999999999999</v>
      </c>
      <c r="K9">
        <v>20.643000000000001</v>
      </c>
      <c r="L9">
        <v>20.632000000000001</v>
      </c>
      <c r="M9">
        <v>20.471</v>
      </c>
      <c r="N9">
        <v>20.812999999999999</v>
      </c>
      <c r="O9">
        <v>20.768000000000001</v>
      </c>
      <c r="P9">
        <v>20.835000000000001</v>
      </c>
      <c r="Q9">
        <v>20.629000000000001</v>
      </c>
    </row>
    <row r="10" spans="1:17">
      <c r="A10" t="s">
        <v>28</v>
      </c>
      <c r="B10">
        <v>17.594999999999999</v>
      </c>
      <c r="C10">
        <v>17.064</v>
      </c>
      <c r="D10">
        <v>16.247</v>
      </c>
      <c r="E10">
        <v>15.526</v>
      </c>
      <c r="F10">
        <v>14.923</v>
      </c>
      <c r="G10">
        <v>13.159000000000001</v>
      </c>
      <c r="H10">
        <v>15.015000000000001</v>
      </c>
      <c r="I10">
        <v>14.439</v>
      </c>
      <c r="J10">
        <v>14.829000000000001</v>
      </c>
      <c r="K10">
        <v>15.438000000000001</v>
      </c>
      <c r="L10">
        <v>15.164999999999999</v>
      </c>
      <c r="M10">
        <v>15.122</v>
      </c>
      <c r="N10">
        <v>15.147</v>
      </c>
      <c r="O10">
        <v>15.736000000000001</v>
      </c>
      <c r="P10">
        <v>15.420999999999999</v>
      </c>
      <c r="Q10">
        <v>15</v>
      </c>
    </row>
    <row r="11" spans="1:17">
      <c r="A11" t="s">
        <v>29</v>
      </c>
      <c r="B11">
        <v>19.303000000000001</v>
      </c>
      <c r="C11">
        <v>20.547000000000001</v>
      </c>
      <c r="D11">
        <v>19.745999999999999</v>
      </c>
      <c r="E11">
        <v>20.053000000000001</v>
      </c>
      <c r="F11">
        <v>19.981999999999999</v>
      </c>
      <c r="G11">
        <v>19.603000000000002</v>
      </c>
      <c r="H11">
        <v>20.552</v>
      </c>
      <c r="I11">
        <v>22.413</v>
      </c>
      <c r="J11">
        <v>24.109000000000002</v>
      </c>
      <c r="K11">
        <v>24.199000000000002</v>
      </c>
      <c r="L11">
        <v>24.806999999999999</v>
      </c>
      <c r="M11">
        <v>25.067</v>
      </c>
      <c r="N11">
        <v>26.635999999999999</v>
      </c>
      <c r="O11">
        <v>25.951000000000001</v>
      </c>
      <c r="P11">
        <v>26.161000000000001</v>
      </c>
      <c r="Q11">
        <v>25.632000000000001</v>
      </c>
    </row>
    <row r="12" spans="1:17">
      <c r="A12" t="s">
        <v>30</v>
      </c>
      <c r="B12">
        <v>23.617000000000001</v>
      </c>
      <c r="C12">
        <v>22.917999999999999</v>
      </c>
      <c r="D12">
        <v>22.800999999999998</v>
      </c>
      <c r="E12">
        <v>24.379000000000001</v>
      </c>
      <c r="F12">
        <v>24.363</v>
      </c>
      <c r="G12">
        <v>24.199000000000002</v>
      </c>
      <c r="H12">
        <v>23.47</v>
      </c>
      <c r="I12">
        <v>21.738</v>
      </c>
      <c r="J12">
        <v>23.379000000000001</v>
      </c>
      <c r="K12">
        <v>23.117999999999999</v>
      </c>
      <c r="L12">
        <v>23.378</v>
      </c>
      <c r="M12">
        <v>23.523</v>
      </c>
      <c r="N12">
        <v>23.687000000000001</v>
      </c>
      <c r="O12">
        <v>23.762</v>
      </c>
      <c r="P12">
        <v>23.088000000000001</v>
      </c>
      <c r="Q12">
        <v>22.183</v>
      </c>
    </row>
    <row r="13" spans="1:17">
      <c r="A13" t="s">
        <v>31</v>
      </c>
      <c r="B13">
        <v>27.762</v>
      </c>
      <c r="C13">
        <v>30.404</v>
      </c>
      <c r="D13">
        <v>30.402999999999999</v>
      </c>
      <c r="E13">
        <v>28.923999999999999</v>
      </c>
      <c r="F13">
        <v>25.588999999999999</v>
      </c>
      <c r="G13">
        <v>22.666</v>
      </c>
      <c r="H13">
        <v>24.05</v>
      </c>
      <c r="I13">
        <v>24.469000000000001</v>
      </c>
      <c r="J13">
        <v>25.065999999999999</v>
      </c>
      <c r="K13">
        <v>25.349</v>
      </c>
      <c r="L13">
        <v>28.184999999999999</v>
      </c>
      <c r="M13">
        <v>26.331</v>
      </c>
      <c r="N13">
        <v>41.359000000000002</v>
      </c>
      <c r="O13">
        <v>27.584</v>
      </c>
      <c r="P13">
        <v>26.97</v>
      </c>
      <c r="Q13">
        <v>25.84</v>
      </c>
    </row>
    <row r="14" spans="1:17">
      <c r="A14" t="s">
        <v>32</v>
      </c>
      <c r="B14">
        <v>25.216000000000001</v>
      </c>
      <c r="C14">
        <v>25.617999999999999</v>
      </c>
      <c r="D14">
        <v>26.96</v>
      </c>
      <c r="E14">
        <v>26.067</v>
      </c>
      <c r="F14">
        <v>23.905999999999999</v>
      </c>
      <c r="G14">
        <v>22.725999999999999</v>
      </c>
      <c r="H14">
        <v>22.611000000000001</v>
      </c>
      <c r="I14">
        <v>23.08</v>
      </c>
      <c r="J14">
        <v>23.658999999999999</v>
      </c>
      <c r="K14">
        <v>23.795000000000002</v>
      </c>
      <c r="L14">
        <v>23.966000000000001</v>
      </c>
      <c r="M14">
        <v>19.411000000000001</v>
      </c>
      <c r="N14">
        <v>19.475000000000001</v>
      </c>
      <c r="O14">
        <v>18.794</v>
      </c>
      <c r="P14">
        <v>18.774000000000001</v>
      </c>
      <c r="Q14">
        <v>18.716999999999999</v>
      </c>
    </row>
    <row r="15" spans="1:17">
      <c r="A15" t="s">
        <v>33</v>
      </c>
      <c r="B15">
        <v>20.763999999999999</v>
      </c>
      <c r="C15">
        <v>20.431000000000001</v>
      </c>
      <c r="D15">
        <v>21.861000000000001</v>
      </c>
      <c r="E15">
        <v>22.189</v>
      </c>
      <c r="F15">
        <v>21.824000000000002</v>
      </c>
      <c r="G15">
        <v>22.379000000000001</v>
      </c>
      <c r="H15">
        <v>22.177</v>
      </c>
      <c r="I15">
        <v>22.155000000000001</v>
      </c>
      <c r="J15">
        <v>23.44</v>
      </c>
      <c r="K15">
        <v>23.596</v>
      </c>
      <c r="L15">
        <v>23.145</v>
      </c>
      <c r="M15">
        <v>22.654</v>
      </c>
      <c r="N15">
        <v>24.544</v>
      </c>
      <c r="O15">
        <v>24.161000000000001</v>
      </c>
      <c r="P15">
        <v>23.79</v>
      </c>
      <c r="Q15">
        <v>24.187000000000001</v>
      </c>
    </row>
    <row r="16" spans="1:17">
      <c r="A16" t="s">
        <v>34</v>
      </c>
      <c r="B16">
        <v>24.437999999999999</v>
      </c>
      <c r="C16">
        <v>25.715</v>
      </c>
      <c r="D16">
        <v>24.341999999999999</v>
      </c>
      <c r="E16">
        <v>24.812000000000001</v>
      </c>
      <c r="F16">
        <v>24.864000000000001</v>
      </c>
      <c r="G16">
        <v>25.363</v>
      </c>
      <c r="H16">
        <v>25.209</v>
      </c>
      <c r="I16">
        <v>24.783000000000001</v>
      </c>
      <c r="J16">
        <v>25.908000000000001</v>
      </c>
      <c r="K16">
        <v>26.068999999999999</v>
      </c>
      <c r="L16">
        <v>25.882999999999999</v>
      </c>
      <c r="M16">
        <v>25.231000000000002</v>
      </c>
      <c r="N16">
        <v>25.035</v>
      </c>
      <c r="O16">
        <v>25.356000000000002</v>
      </c>
      <c r="P16">
        <v>27.181999999999999</v>
      </c>
      <c r="Q16">
        <v>26.606999999999999</v>
      </c>
    </row>
    <row r="17" spans="1:17">
      <c r="A17" t="s">
        <v>35</v>
      </c>
      <c r="B17">
        <v>32.335000000000001</v>
      </c>
      <c r="C17">
        <v>34.159999999999997</v>
      </c>
      <c r="D17">
        <v>33.307000000000002</v>
      </c>
      <c r="E17">
        <v>31.902000000000001</v>
      </c>
      <c r="F17">
        <v>30.773</v>
      </c>
      <c r="G17">
        <v>28.094999999999999</v>
      </c>
      <c r="H17">
        <v>28.099</v>
      </c>
      <c r="I17">
        <v>27.885999999999999</v>
      </c>
      <c r="J17">
        <v>29.460999999999999</v>
      </c>
      <c r="K17">
        <v>28.385000000000002</v>
      </c>
      <c r="L17">
        <v>29.125</v>
      </c>
      <c r="M17">
        <v>29.460999999999999</v>
      </c>
      <c r="N17">
        <v>29.405999999999999</v>
      </c>
      <c r="O17">
        <v>29.533000000000001</v>
      </c>
      <c r="P17">
        <v>30.718</v>
      </c>
      <c r="Q17">
        <v>30.047000000000001</v>
      </c>
    </row>
    <row r="18" spans="1:17">
      <c r="A18" t="s">
        <v>36</v>
      </c>
      <c r="B18">
        <v>36.514000000000003</v>
      </c>
      <c r="C18">
        <v>36.866999999999997</v>
      </c>
      <c r="D18">
        <v>37.292999999999999</v>
      </c>
      <c r="E18">
        <v>36.744999999999997</v>
      </c>
      <c r="F18">
        <v>36.375999999999998</v>
      </c>
      <c r="G18">
        <v>35.389000000000003</v>
      </c>
      <c r="H18">
        <v>36.106000000000002</v>
      </c>
      <c r="I18">
        <v>36.831000000000003</v>
      </c>
      <c r="J18">
        <v>36.232999999999997</v>
      </c>
      <c r="K18">
        <v>34.53</v>
      </c>
      <c r="L18">
        <v>33.357999999999997</v>
      </c>
      <c r="M18">
        <v>32.508000000000003</v>
      </c>
      <c r="N18">
        <v>32.591999999999999</v>
      </c>
      <c r="O18">
        <v>32.621000000000002</v>
      </c>
      <c r="P18">
        <v>33.518999999999998</v>
      </c>
      <c r="Q18">
        <v>33.715000000000003</v>
      </c>
    </row>
    <row r="19" spans="1:17">
      <c r="A19" t="s">
        <v>37</v>
      </c>
      <c r="B19">
        <v>20.731000000000002</v>
      </c>
      <c r="C19">
        <v>21.155999999999999</v>
      </c>
      <c r="D19">
        <v>21.64</v>
      </c>
      <c r="E19">
        <v>21.888999999999999</v>
      </c>
      <c r="F19">
        <v>21.579000000000001</v>
      </c>
      <c r="G19">
        <v>19.733000000000001</v>
      </c>
      <c r="H19">
        <v>20.327999999999999</v>
      </c>
      <c r="I19">
        <v>23.709</v>
      </c>
      <c r="J19">
        <v>23.141999999999999</v>
      </c>
      <c r="K19">
        <v>24.949000000000002</v>
      </c>
      <c r="L19">
        <v>23.177</v>
      </c>
      <c r="M19">
        <v>23.286000000000001</v>
      </c>
      <c r="N19">
        <v>22.923999999999999</v>
      </c>
      <c r="O19">
        <v>22.914999999999999</v>
      </c>
      <c r="P19">
        <v>23.271999999999998</v>
      </c>
      <c r="Q19">
        <v>22.937000000000001</v>
      </c>
    </row>
    <row r="20" spans="1:17">
      <c r="A20" t="s">
        <v>38</v>
      </c>
      <c r="B20">
        <v>24.47</v>
      </c>
      <c r="C20">
        <v>24.815000000000001</v>
      </c>
      <c r="D20">
        <v>24.995000000000001</v>
      </c>
      <c r="E20">
        <v>25.131</v>
      </c>
      <c r="F20">
        <v>24.238</v>
      </c>
      <c r="G20">
        <v>23.146000000000001</v>
      </c>
      <c r="H20">
        <v>24.233000000000001</v>
      </c>
      <c r="I20">
        <v>24.821999999999999</v>
      </c>
      <c r="J20">
        <v>24.277000000000001</v>
      </c>
      <c r="K20">
        <v>24.364000000000001</v>
      </c>
      <c r="L20">
        <v>24.529</v>
      </c>
      <c r="M20">
        <v>24.762</v>
      </c>
      <c r="N20">
        <v>24.783000000000001</v>
      </c>
      <c r="O20">
        <v>24.763999999999999</v>
      </c>
      <c r="P20">
        <v>24.763000000000002</v>
      </c>
      <c r="Q20">
        <v>24.687999999999999</v>
      </c>
    </row>
    <row r="21" spans="1:17">
      <c r="A21" t="s">
        <v>39</v>
      </c>
      <c r="B21">
        <v>19.395</v>
      </c>
      <c r="C21">
        <v>19.029</v>
      </c>
      <c r="D21">
        <v>18.561</v>
      </c>
      <c r="E21">
        <v>18.731999999999999</v>
      </c>
      <c r="F21">
        <v>18.074999999999999</v>
      </c>
      <c r="G21">
        <v>17.47</v>
      </c>
      <c r="H21">
        <v>17.212</v>
      </c>
      <c r="I21">
        <v>17.95</v>
      </c>
      <c r="J21">
        <v>18.273</v>
      </c>
      <c r="K21">
        <v>18.594000000000001</v>
      </c>
      <c r="L21">
        <v>17.89</v>
      </c>
      <c r="M21">
        <v>18.309000000000001</v>
      </c>
      <c r="N21">
        <v>18.895</v>
      </c>
      <c r="O21">
        <v>19.093</v>
      </c>
      <c r="P21">
        <v>19.141999999999999</v>
      </c>
      <c r="Q21">
        <v>18.966000000000001</v>
      </c>
    </row>
    <row r="22" spans="1:17">
      <c r="A22" t="s">
        <v>40</v>
      </c>
      <c r="B22">
        <v>18.306000000000001</v>
      </c>
      <c r="C22">
        <v>18.356000000000002</v>
      </c>
      <c r="D22">
        <v>17.077999999999999</v>
      </c>
      <c r="E22">
        <v>17.013000000000002</v>
      </c>
      <c r="F22">
        <v>16.75</v>
      </c>
      <c r="G22">
        <v>15.859</v>
      </c>
      <c r="H22">
        <v>15.473000000000001</v>
      </c>
      <c r="I22">
        <v>16.379000000000001</v>
      </c>
      <c r="J22">
        <v>15.85</v>
      </c>
      <c r="K22">
        <v>17.085000000000001</v>
      </c>
      <c r="L22">
        <v>17.798999999999999</v>
      </c>
      <c r="M22">
        <v>18.518999999999998</v>
      </c>
      <c r="N22">
        <v>18.628</v>
      </c>
      <c r="O22">
        <v>19.202000000000002</v>
      </c>
      <c r="P22">
        <v>19.204000000000001</v>
      </c>
      <c r="Q22">
        <v>19.369</v>
      </c>
    </row>
    <row r="23" spans="1:17">
      <c r="A23" t="s">
        <v>41</v>
      </c>
      <c r="B23">
        <v>25.367000000000001</v>
      </c>
      <c r="C23">
        <v>26.373999999999999</v>
      </c>
      <c r="D23">
        <v>26.103999999999999</v>
      </c>
      <c r="E23">
        <v>25.247</v>
      </c>
      <c r="F23">
        <v>23.491</v>
      </c>
      <c r="G23">
        <v>22.510999999999999</v>
      </c>
      <c r="H23">
        <v>22.587</v>
      </c>
      <c r="I23">
        <v>21.776</v>
      </c>
      <c r="J23">
        <v>21.27</v>
      </c>
      <c r="K23">
        <v>21.373000000000001</v>
      </c>
      <c r="L23">
        <v>21.259</v>
      </c>
      <c r="M23">
        <v>22</v>
      </c>
      <c r="N23">
        <v>23.201000000000001</v>
      </c>
      <c r="O23">
        <v>23.236999999999998</v>
      </c>
      <c r="P23">
        <v>22.919</v>
      </c>
      <c r="Q23">
        <v>22.219000000000001</v>
      </c>
    </row>
    <row r="24" spans="1:17">
      <c r="A24" t="s">
        <v>42</v>
      </c>
      <c r="B24">
        <v>9.2240000000000002</v>
      </c>
      <c r="C24">
        <v>9.4290000000000003</v>
      </c>
      <c r="D24">
        <v>9.5220000000000002</v>
      </c>
      <c r="E24">
        <v>9.36</v>
      </c>
      <c r="F24">
        <v>9.9130000000000003</v>
      </c>
      <c r="G24">
        <v>9.6820000000000004</v>
      </c>
      <c r="H24">
        <v>9.7189999999999994</v>
      </c>
      <c r="I24">
        <v>9.6519999999999992</v>
      </c>
      <c r="J24">
        <v>9.52</v>
      </c>
      <c r="K24">
        <v>9.6029999999999998</v>
      </c>
      <c r="L24">
        <v>9.4019999999999992</v>
      </c>
      <c r="M24">
        <v>9.8420000000000005</v>
      </c>
      <c r="N24">
        <v>9.7309999999999999</v>
      </c>
      <c r="O24">
        <v>10.401</v>
      </c>
      <c r="P24">
        <v>10.081</v>
      </c>
      <c r="Q24">
        <v>10.329000000000001</v>
      </c>
    </row>
    <row r="25" spans="1:17">
      <c r="A25" t="s">
        <v>43</v>
      </c>
      <c r="B25">
        <v>15.952</v>
      </c>
      <c r="C25">
        <v>16.183</v>
      </c>
      <c r="D25">
        <v>16.204000000000001</v>
      </c>
      <c r="E25">
        <v>15.981999999999999</v>
      </c>
      <c r="F25">
        <v>15.217000000000001</v>
      </c>
      <c r="G25">
        <v>15.547000000000001</v>
      </c>
      <c r="H25">
        <v>16.216999999999999</v>
      </c>
      <c r="I25">
        <v>16.276</v>
      </c>
      <c r="J25">
        <v>15.821</v>
      </c>
      <c r="K25">
        <v>16.050999999999998</v>
      </c>
      <c r="L25">
        <v>15.17</v>
      </c>
      <c r="M25">
        <v>15.308999999999999</v>
      </c>
      <c r="N25">
        <v>15.45</v>
      </c>
      <c r="O25">
        <v>15.1</v>
      </c>
      <c r="P25">
        <v>14.502000000000001</v>
      </c>
      <c r="Q25">
        <v>13.715999999999999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83740-1719-47F2-BA8B-5B46C46470AE}">
  <sheetPr>
    <tabColor rgb="FFC00000"/>
  </sheetPr>
  <dimension ref="A1:R17"/>
  <sheetViews>
    <sheetView workbookViewId="0">
      <selection sqref="A1:R1"/>
    </sheetView>
  </sheetViews>
  <sheetFormatPr baseColWidth="10" defaultRowHeight="13.2"/>
  <sheetData>
    <row r="1" spans="1:18">
      <c r="A1" t="s">
        <v>183</v>
      </c>
      <c r="B1" t="s">
        <v>184</v>
      </c>
      <c r="C1" t="s">
        <v>185</v>
      </c>
      <c r="D1" t="s">
        <v>186</v>
      </c>
      <c r="E1" t="s">
        <v>187</v>
      </c>
      <c r="F1" t="s">
        <v>188</v>
      </c>
      <c r="G1" t="s">
        <v>189</v>
      </c>
      <c r="H1" t="s">
        <v>190</v>
      </c>
      <c r="I1" t="s">
        <v>191</v>
      </c>
      <c r="J1" t="s">
        <v>192</v>
      </c>
      <c r="K1" t="s">
        <v>193</v>
      </c>
      <c r="L1" t="s">
        <v>194</v>
      </c>
      <c r="M1" t="s">
        <v>195</v>
      </c>
      <c r="N1" t="s">
        <v>196</v>
      </c>
      <c r="O1" t="s">
        <v>197</v>
      </c>
      <c r="P1" t="s">
        <v>198</v>
      </c>
      <c r="Q1" t="s">
        <v>199</v>
      </c>
      <c r="R1" t="s">
        <v>200</v>
      </c>
    </row>
    <row r="2" spans="1:18">
      <c r="A2" t="s">
        <v>3</v>
      </c>
      <c r="B2">
        <v>3.7330000000000001</v>
      </c>
      <c r="C2">
        <v>3.7650000000000001</v>
      </c>
      <c r="D2">
        <v>3.8119999999999998</v>
      </c>
      <c r="E2">
        <v>3.823</v>
      </c>
      <c r="F2">
        <v>3.9550000000000001</v>
      </c>
      <c r="G2">
        <v>4.2430000000000003</v>
      </c>
      <c r="H2">
        <v>4.1349999999999998</v>
      </c>
      <c r="I2">
        <v>4.2629999999999999</v>
      </c>
      <c r="J2">
        <v>4.5949999999999998</v>
      </c>
      <c r="K2">
        <v>5.2409999999999997</v>
      </c>
      <c r="L2">
        <v>5.2649999999999997</v>
      </c>
      <c r="M2">
        <v>5.2850000000000001</v>
      </c>
      <c r="N2">
        <v>5.16</v>
      </c>
      <c r="O2">
        <v>5.4480000000000004</v>
      </c>
      <c r="P2">
        <v>5.282</v>
      </c>
      <c r="Q2">
        <v>4.8550000000000004</v>
      </c>
    </row>
    <row r="3" spans="1:18">
      <c r="A3" t="s">
        <v>4</v>
      </c>
      <c r="B3">
        <v>9.4250000000000007</v>
      </c>
      <c r="C3">
        <v>9.5450000000000017</v>
      </c>
      <c r="D3">
        <v>9.6140000000000008</v>
      </c>
      <c r="E3">
        <v>9.4670000000000005</v>
      </c>
      <c r="F3">
        <v>9.7679999999999989</v>
      </c>
      <c r="G3">
        <v>9.4109999999999996</v>
      </c>
      <c r="H3">
        <v>9.6159999999999997</v>
      </c>
      <c r="I3">
        <v>9.5749999999999993</v>
      </c>
      <c r="J3">
        <v>9.6389999999999993</v>
      </c>
      <c r="K3">
        <v>9.66</v>
      </c>
      <c r="L3">
        <v>9.5559999999999992</v>
      </c>
      <c r="M3">
        <v>9.65</v>
      </c>
      <c r="N3">
        <v>9.6589999999999989</v>
      </c>
      <c r="O3">
        <v>9.8019999999999996</v>
      </c>
      <c r="P3">
        <v>10.101000000000001</v>
      </c>
      <c r="Q3">
        <v>10.188000000000001</v>
      </c>
    </row>
    <row r="4" spans="1:18">
      <c r="A4" t="s">
        <v>5</v>
      </c>
      <c r="B4">
        <v>1.3149999999999999</v>
      </c>
      <c r="C4">
        <v>1.3460000000000001</v>
      </c>
      <c r="D4">
        <v>1.2070000000000001</v>
      </c>
      <c r="E4">
        <v>1.1879999999999999</v>
      </c>
      <c r="F4">
        <v>1.347</v>
      </c>
      <c r="G4">
        <v>1.4570000000000001</v>
      </c>
      <c r="H4">
        <v>1.353</v>
      </c>
      <c r="I4">
        <v>1.4</v>
      </c>
      <c r="J4">
        <v>1.421</v>
      </c>
      <c r="K4">
        <v>1.458</v>
      </c>
      <c r="L4">
        <v>1.482</v>
      </c>
      <c r="M4">
        <v>1.54</v>
      </c>
      <c r="N4">
        <v>1.579</v>
      </c>
      <c r="O4">
        <v>1.581</v>
      </c>
      <c r="P4">
        <v>1.6659999999999999</v>
      </c>
      <c r="Q4">
        <v>1.698</v>
      </c>
    </row>
    <row r="5" spans="1:18">
      <c r="A5" t="s">
        <v>6</v>
      </c>
      <c r="B5">
        <v>2.657</v>
      </c>
      <c r="C5">
        <v>2.7050000000000001</v>
      </c>
      <c r="D5">
        <v>2.8460000000000001</v>
      </c>
      <c r="E5">
        <v>2.7889999999999997</v>
      </c>
      <c r="F5">
        <v>2.7469999999999999</v>
      </c>
      <c r="G5">
        <v>2.95</v>
      </c>
      <c r="H5">
        <v>2.8809999999999998</v>
      </c>
      <c r="I5">
        <v>2.91</v>
      </c>
      <c r="J5">
        <v>2.8719999999999999</v>
      </c>
      <c r="K5">
        <v>3.004</v>
      </c>
      <c r="L5">
        <v>3.1310000000000002</v>
      </c>
      <c r="M5">
        <v>3.327</v>
      </c>
      <c r="N5">
        <v>3.2930000000000001</v>
      </c>
      <c r="O5">
        <v>3.3329999999999997</v>
      </c>
      <c r="P5">
        <v>3.335</v>
      </c>
      <c r="Q5">
        <v>3.44</v>
      </c>
    </row>
    <row r="6" spans="1:18">
      <c r="A6" t="s">
        <v>7</v>
      </c>
      <c r="B6">
        <v>0.45400000000000001</v>
      </c>
      <c r="C6">
        <v>0.47</v>
      </c>
      <c r="D6">
        <v>0.52500000000000002</v>
      </c>
      <c r="E6">
        <v>0.52100000000000002</v>
      </c>
      <c r="F6">
        <v>0.55700000000000005</v>
      </c>
      <c r="G6">
        <v>0.58499999999999996</v>
      </c>
      <c r="H6">
        <v>0.58499999999999996</v>
      </c>
      <c r="I6">
        <v>0.58499999999999996</v>
      </c>
      <c r="J6">
        <v>0.61399999999999999</v>
      </c>
      <c r="K6">
        <v>0.65300000000000002</v>
      </c>
      <c r="L6">
        <v>0.68</v>
      </c>
      <c r="M6">
        <v>0.70099999999999996</v>
      </c>
      <c r="N6">
        <v>0.69399999999999995</v>
      </c>
      <c r="O6">
        <v>0.69099999999999995</v>
      </c>
      <c r="P6">
        <v>0.68200000000000005</v>
      </c>
      <c r="Q6">
        <v>0.69899999999999995</v>
      </c>
    </row>
    <row r="7" spans="1:18">
      <c r="A7" t="s">
        <v>8</v>
      </c>
      <c r="B7">
        <v>0.74935850466039255</v>
      </c>
      <c r="C7">
        <v>0.74645874315192218</v>
      </c>
      <c r="D7">
        <v>0.63753600182504844</v>
      </c>
      <c r="E7">
        <v>0.62171246578144346</v>
      </c>
      <c r="F7">
        <v>0.69648729815364874</v>
      </c>
      <c r="G7">
        <v>0.75791138317457363</v>
      </c>
      <c r="H7">
        <v>0.72246355478219237</v>
      </c>
      <c r="I7">
        <v>0.73562512909221311</v>
      </c>
      <c r="J7">
        <v>0.7947810975965941</v>
      </c>
      <c r="K7">
        <v>0.81293746131267008</v>
      </c>
      <c r="L7">
        <v>0.83668170167269662</v>
      </c>
      <c r="M7">
        <v>0.95</v>
      </c>
      <c r="N7">
        <v>0.92</v>
      </c>
      <c r="O7">
        <v>0.92</v>
      </c>
      <c r="P7">
        <v>1.01</v>
      </c>
      <c r="Q7">
        <v>1</v>
      </c>
      <c r="R7">
        <v>1</v>
      </c>
    </row>
    <row r="8" spans="1:18">
      <c r="A8" t="s">
        <v>9</v>
      </c>
      <c r="B8">
        <v>0.33300000000000002</v>
      </c>
      <c r="C8">
        <v>0.28399999999999997</v>
      </c>
      <c r="D8">
        <v>0.33500000000000002</v>
      </c>
      <c r="E8">
        <v>0.33700000000000002</v>
      </c>
      <c r="F8">
        <v>0.38200000000000001</v>
      </c>
      <c r="G8">
        <v>0.379</v>
      </c>
      <c r="H8">
        <v>0.40200000000000002</v>
      </c>
      <c r="I8">
        <v>0.41199999999999998</v>
      </c>
      <c r="J8">
        <v>0.42499999999999999</v>
      </c>
      <c r="K8">
        <v>0.45800000000000002</v>
      </c>
      <c r="L8">
        <v>0.48499999999999999</v>
      </c>
      <c r="M8">
        <v>0.442</v>
      </c>
      <c r="N8">
        <v>0.44700000000000001</v>
      </c>
      <c r="O8">
        <v>0.42599999999999999</v>
      </c>
      <c r="P8">
        <v>0.45</v>
      </c>
      <c r="Q8">
        <v>0.40300000000000002</v>
      </c>
    </row>
    <row r="9" spans="1:18">
      <c r="A9" t="s">
        <v>10</v>
      </c>
      <c r="B9">
        <v>0.161</v>
      </c>
      <c r="C9">
        <v>0.16400000000000001</v>
      </c>
      <c r="D9">
        <v>0.16200000000000001</v>
      </c>
      <c r="E9">
        <v>0.16300000000000001</v>
      </c>
      <c r="F9">
        <v>0.16200000000000001</v>
      </c>
      <c r="G9">
        <v>0.185</v>
      </c>
      <c r="H9">
        <v>0.186</v>
      </c>
      <c r="I9">
        <v>0.17100000000000001</v>
      </c>
      <c r="J9">
        <v>0.182</v>
      </c>
      <c r="K9">
        <v>0.14899999999999999</v>
      </c>
      <c r="L9">
        <v>0.14799999999999999</v>
      </c>
      <c r="M9">
        <v>0.14499999999999999</v>
      </c>
      <c r="N9">
        <v>0.112</v>
      </c>
      <c r="O9">
        <v>0.13500000000000001</v>
      </c>
      <c r="P9">
        <v>0.157</v>
      </c>
      <c r="Q9">
        <v>0.11600000000000001</v>
      </c>
    </row>
    <row r="10" spans="1:18">
      <c r="A10" t="s">
        <v>11</v>
      </c>
      <c r="B10">
        <v>1.0529999999999999</v>
      </c>
      <c r="C10">
        <v>1.0069999999999999</v>
      </c>
      <c r="D10">
        <v>0.61199999999999999</v>
      </c>
      <c r="E10">
        <v>0.624</v>
      </c>
      <c r="F10">
        <v>0.64</v>
      </c>
      <c r="G10">
        <v>0.68400000000000005</v>
      </c>
      <c r="H10">
        <v>0.74099999999999999</v>
      </c>
      <c r="I10">
        <v>0.67600000000000005</v>
      </c>
      <c r="J10">
        <v>0.61</v>
      </c>
      <c r="K10">
        <v>0.63600000000000001</v>
      </c>
      <c r="L10">
        <v>0.63600000000000001</v>
      </c>
      <c r="M10">
        <v>0.54200000000000004</v>
      </c>
      <c r="N10">
        <v>1.032</v>
      </c>
      <c r="O10">
        <v>0.39200000000000002</v>
      </c>
      <c r="P10">
        <v>0.41599999999999998</v>
      </c>
      <c r="Q10">
        <v>0.84599999999999997</v>
      </c>
    </row>
    <row r="11" spans="1:18">
      <c r="A11" t="s">
        <v>12</v>
      </c>
      <c r="B11">
        <v>0.51300000000000001</v>
      </c>
      <c r="C11">
        <v>0.55200000000000005</v>
      </c>
      <c r="D11">
        <v>0.56899999999999995</v>
      </c>
      <c r="E11">
        <v>0.60299999999999998</v>
      </c>
      <c r="F11">
        <v>0.61399999999999999</v>
      </c>
      <c r="G11">
        <v>0.63600000000000001</v>
      </c>
      <c r="H11">
        <v>0.65300000000000002</v>
      </c>
      <c r="I11">
        <v>0.69199999999999995</v>
      </c>
      <c r="J11">
        <v>0.78999999999999992</v>
      </c>
      <c r="K11">
        <v>0.84699999999999998</v>
      </c>
      <c r="L11">
        <v>0.90200000000000002</v>
      </c>
      <c r="M11">
        <v>0.91800000000000004</v>
      </c>
      <c r="N11">
        <v>0.91400000000000003</v>
      </c>
      <c r="O11">
        <v>0.91400000000000003</v>
      </c>
      <c r="P11">
        <v>0.91700000000000004</v>
      </c>
      <c r="Q11">
        <v>0</v>
      </c>
    </row>
    <row r="12" spans="1:18">
      <c r="A12" t="s">
        <v>13</v>
      </c>
      <c r="B12">
        <v>0.98299999999999998</v>
      </c>
      <c r="C12">
        <v>1.2729999999999999</v>
      </c>
      <c r="D12">
        <v>1.3839999999999999</v>
      </c>
      <c r="E12">
        <v>1.4390000000000001</v>
      </c>
      <c r="F12">
        <v>1.3080000000000001</v>
      </c>
      <c r="G12">
        <v>1.3819999999999999</v>
      </c>
      <c r="H12">
        <v>1.429</v>
      </c>
      <c r="I12">
        <v>1.49</v>
      </c>
      <c r="J12">
        <v>1.506</v>
      </c>
      <c r="K12">
        <v>1.5349999999999999</v>
      </c>
      <c r="L12">
        <v>1.5549999999999999</v>
      </c>
      <c r="M12">
        <v>1.5089999999999999</v>
      </c>
      <c r="N12">
        <v>1.5209999999999999</v>
      </c>
      <c r="O12">
        <v>1.526</v>
      </c>
      <c r="P12">
        <v>1.5309999999999999</v>
      </c>
      <c r="Q12">
        <v>1.56</v>
      </c>
    </row>
    <row r="13" spans="1:18">
      <c r="A13" t="s">
        <v>14</v>
      </c>
      <c r="B13">
        <v>0.29799999999999999</v>
      </c>
      <c r="C13">
        <v>0.30399999999999999</v>
      </c>
      <c r="D13">
        <v>0.30099999999999999</v>
      </c>
      <c r="E13">
        <v>0.28699999999999998</v>
      </c>
      <c r="F13">
        <v>0.27500000000000002</v>
      </c>
      <c r="G13">
        <v>0.25900000000000001</v>
      </c>
      <c r="H13">
        <v>0.25800000000000001</v>
      </c>
      <c r="I13">
        <v>0.252</v>
      </c>
      <c r="J13">
        <v>0.26200000000000001</v>
      </c>
      <c r="K13">
        <v>0.251</v>
      </c>
      <c r="L13">
        <v>0.23499999999999999</v>
      </c>
      <c r="M13">
        <v>0.24199999999999999</v>
      </c>
      <c r="N13">
        <v>0.251</v>
      </c>
      <c r="O13">
        <v>0.254</v>
      </c>
      <c r="P13">
        <v>0.24</v>
      </c>
      <c r="Q13">
        <v>0.23</v>
      </c>
    </row>
    <row r="14" spans="1:18">
      <c r="A14" t="s">
        <v>15</v>
      </c>
      <c r="B14">
        <v>0</v>
      </c>
      <c r="C14">
        <v>0</v>
      </c>
      <c r="D14">
        <v>0.38700000000000001</v>
      </c>
      <c r="E14">
        <v>0.40699999999999997</v>
      </c>
      <c r="F14">
        <v>0.41499999999999998</v>
      </c>
      <c r="G14">
        <v>0.38800000000000001</v>
      </c>
      <c r="H14">
        <v>0.50700000000000001</v>
      </c>
      <c r="I14">
        <v>0.53700000000000003</v>
      </c>
      <c r="J14">
        <v>0.49199999999999999</v>
      </c>
      <c r="K14">
        <v>0.48799999999999999</v>
      </c>
      <c r="L14">
        <v>0.46600000000000003</v>
      </c>
      <c r="M14">
        <v>0.49</v>
      </c>
      <c r="N14">
        <v>0.54800000000000004</v>
      </c>
      <c r="O14">
        <v>0.503</v>
      </c>
      <c r="P14">
        <v>0.34100000000000003</v>
      </c>
      <c r="Q14">
        <v>0.375</v>
      </c>
    </row>
    <row r="15" spans="1:18">
      <c r="A15" t="s">
        <v>16</v>
      </c>
      <c r="B15">
        <v>0.30099999999999999</v>
      </c>
      <c r="C15">
        <v>0.307</v>
      </c>
      <c r="D15">
        <v>0.27100000000000002</v>
      </c>
      <c r="E15">
        <v>0.36599999999999999</v>
      </c>
      <c r="F15">
        <v>0.38900000000000001</v>
      </c>
      <c r="G15">
        <v>0.376</v>
      </c>
      <c r="H15">
        <v>0.38100000000000001</v>
      </c>
      <c r="I15">
        <v>0.39100000000000001</v>
      </c>
      <c r="J15">
        <v>0.42499999999999999</v>
      </c>
      <c r="K15">
        <v>0.45</v>
      </c>
      <c r="L15">
        <v>0.435</v>
      </c>
      <c r="M15">
        <v>0.45700000000000002</v>
      </c>
      <c r="N15">
        <v>0.46100000000000002</v>
      </c>
      <c r="O15">
        <v>0.42099999999999999</v>
      </c>
      <c r="P15">
        <v>0.41</v>
      </c>
      <c r="Q15">
        <v>0.442</v>
      </c>
    </row>
    <row r="16" spans="1:18">
      <c r="A16" t="s">
        <v>17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</row>
    <row r="17" spans="1:17">
      <c r="A17" t="s">
        <v>18</v>
      </c>
      <c r="B17">
        <v>1.99</v>
      </c>
      <c r="C17">
        <v>2.0249999999999999</v>
      </c>
      <c r="D17">
        <v>1.8149999999999999</v>
      </c>
      <c r="E17">
        <v>1.6890000000000001</v>
      </c>
      <c r="F17">
        <v>1.619</v>
      </c>
      <c r="G17">
        <v>1.5109999999999999</v>
      </c>
      <c r="H17">
        <v>1.47</v>
      </c>
      <c r="I17">
        <v>1.41</v>
      </c>
      <c r="J17">
        <v>1.3460000000000001</v>
      </c>
      <c r="K17">
        <v>1.39</v>
      </c>
      <c r="L17">
        <v>1.3819999999999999</v>
      </c>
      <c r="M17">
        <v>1.427</v>
      </c>
      <c r="N17">
        <v>1.5580000000000001</v>
      </c>
      <c r="O17">
        <v>1.599</v>
      </c>
      <c r="P17">
        <v>1.643</v>
      </c>
      <c r="Q17">
        <v>1.6419999999999999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4845C-934C-4F53-9412-ABDBE05E4FDB}">
  <dimension ref="A1:Q25"/>
  <sheetViews>
    <sheetView workbookViewId="0">
      <selection sqref="A1:Q25"/>
    </sheetView>
  </sheetViews>
  <sheetFormatPr baseColWidth="10" defaultRowHeight="13.2"/>
  <sheetData>
    <row r="1" spans="1:17">
      <c r="A1" t="s">
        <v>0</v>
      </c>
      <c r="B1">
        <v>2004</v>
      </c>
      <c r="C1">
        <v>2005</v>
      </c>
      <c r="D1">
        <v>2006</v>
      </c>
      <c r="E1">
        <v>2007</v>
      </c>
      <c r="F1">
        <v>2008</v>
      </c>
      <c r="G1">
        <v>2009</v>
      </c>
      <c r="H1">
        <v>2010</v>
      </c>
      <c r="I1">
        <v>2011</v>
      </c>
      <c r="J1">
        <v>2012</v>
      </c>
      <c r="K1">
        <v>2013</v>
      </c>
      <c r="L1">
        <v>2014</v>
      </c>
      <c r="M1">
        <v>2015</v>
      </c>
      <c r="N1">
        <v>2016</v>
      </c>
      <c r="O1">
        <v>2017</v>
      </c>
      <c r="P1">
        <v>2018</v>
      </c>
      <c r="Q1">
        <v>2019</v>
      </c>
    </row>
    <row r="2" spans="1:17">
      <c r="A2" t="s">
        <v>20</v>
      </c>
      <c r="B2">
        <v>10.198</v>
      </c>
      <c r="C2">
        <v>10.270999999999999</v>
      </c>
      <c r="D2">
        <v>10.850000000000001</v>
      </c>
      <c r="E2">
        <v>11.259</v>
      </c>
      <c r="F2">
        <v>11.515000000000001</v>
      </c>
      <c r="G2">
        <v>11.016</v>
      </c>
      <c r="H2">
        <v>10.506</v>
      </c>
      <c r="I2">
        <v>10.766</v>
      </c>
      <c r="J2">
        <v>11.172000000000001</v>
      </c>
      <c r="K2">
        <v>11.324999999999999</v>
      </c>
      <c r="L2">
        <v>11.324</v>
      </c>
      <c r="M2">
        <v>11.65</v>
      </c>
      <c r="N2">
        <v>12.103000000000002</v>
      </c>
      <c r="O2">
        <v>12.1</v>
      </c>
      <c r="P2">
        <v>12.417999999999999</v>
      </c>
      <c r="Q2">
        <v>12.536</v>
      </c>
    </row>
    <row r="3" spans="1:17">
      <c r="A3" t="s">
        <v>21</v>
      </c>
      <c r="B3">
        <v>1.9550000000000001</v>
      </c>
      <c r="C3">
        <v>1.923</v>
      </c>
      <c r="D3">
        <v>1.899</v>
      </c>
      <c r="E3">
        <v>1.8780000000000001</v>
      </c>
      <c r="F3">
        <v>1.9039999999999999</v>
      </c>
      <c r="G3">
        <v>1.952</v>
      </c>
      <c r="H3">
        <v>1.956</v>
      </c>
      <c r="I3">
        <v>1.9330000000000001</v>
      </c>
      <c r="J3">
        <v>1.9569999999999999</v>
      </c>
      <c r="K3">
        <v>1.9980000000000002</v>
      </c>
      <c r="L3">
        <v>1.9830000000000001</v>
      </c>
      <c r="M3">
        <v>1.94</v>
      </c>
      <c r="N3">
        <v>1.9339999999999999</v>
      </c>
      <c r="O3">
        <v>1.923</v>
      </c>
      <c r="P3">
        <v>1.911</v>
      </c>
      <c r="Q3">
        <v>1.897</v>
      </c>
    </row>
    <row r="4" spans="1:17">
      <c r="A4" t="s">
        <v>44</v>
      </c>
      <c r="B4">
        <v>4.149</v>
      </c>
      <c r="C4">
        <v>4.26</v>
      </c>
      <c r="D4">
        <v>4.3259999999999996</v>
      </c>
      <c r="E4">
        <v>4.4169999999999998</v>
      </c>
      <c r="F4">
        <v>4.1829999999999998</v>
      </c>
      <c r="G4">
        <v>4.4420000000000002</v>
      </c>
      <c r="H4">
        <v>4.4039999999999999</v>
      </c>
      <c r="I4">
        <v>4.5120000000000005</v>
      </c>
      <c r="J4">
        <v>4.351</v>
      </c>
      <c r="K4">
        <v>4.5869999999999997</v>
      </c>
      <c r="L4">
        <v>4.46</v>
      </c>
      <c r="M4">
        <v>5.5280000000000005</v>
      </c>
      <c r="N4">
        <v>6.8100000000000005</v>
      </c>
      <c r="O4">
        <v>6.843</v>
      </c>
      <c r="P4">
        <v>6.5</v>
      </c>
      <c r="Q4">
        <v>6.6470000000000002</v>
      </c>
    </row>
    <row r="5" spans="1:17">
      <c r="A5" t="s">
        <v>23</v>
      </c>
      <c r="B5">
        <v>14.82</v>
      </c>
      <c r="C5">
        <v>14.631</v>
      </c>
      <c r="D5">
        <v>14.313000000000001</v>
      </c>
      <c r="E5">
        <v>11.048</v>
      </c>
      <c r="F5">
        <v>11.071</v>
      </c>
      <c r="G5">
        <v>11.545999999999999</v>
      </c>
      <c r="H5">
        <v>11.997999999999999</v>
      </c>
      <c r="I5">
        <v>12.007999999999999</v>
      </c>
      <c r="J5">
        <v>12.055</v>
      </c>
      <c r="K5">
        <v>12.212999999999999</v>
      </c>
      <c r="L5">
        <v>12.178000000000001</v>
      </c>
      <c r="M5">
        <v>12.223000000000001</v>
      </c>
      <c r="N5">
        <v>12.22</v>
      </c>
      <c r="O5">
        <v>12.2</v>
      </c>
      <c r="P5">
        <v>11.968</v>
      </c>
      <c r="Q5">
        <v>12.053000000000001</v>
      </c>
    </row>
    <row r="6" spans="1:17">
      <c r="A6" t="s">
        <v>24</v>
      </c>
      <c r="B6">
        <v>2.8519999999999999</v>
      </c>
      <c r="C6">
        <v>2.8050000000000002</v>
      </c>
      <c r="D6">
        <v>2.9169999999999998</v>
      </c>
      <c r="E6">
        <v>3.3650000000000002</v>
      </c>
      <c r="F6">
        <v>3.2440000000000002</v>
      </c>
      <c r="G6">
        <v>3.65</v>
      </c>
      <c r="H6">
        <v>4.0039999999999996</v>
      </c>
      <c r="I6">
        <v>3.9390000000000001</v>
      </c>
      <c r="J6">
        <v>4.0540000000000003</v>
      </c>
      <c r="K6">
        <v>3.9590000000000001</v>
      </c>
      <c r="L6">
        <v>3.8460000000000001</v>
      </c>
      <c r="M6">
        <v>3.4849999999999999</v>
      </c>
      <c r="N6">
        <v>3.468</v>
      </c>
      <c r="O6">
        <v>3.3980000000000001</v>
      </c>
      <c r="P6">
        <v>3.3679999999999999</v>
      </c>
      <c r="Q6">
        <v>3.3420000000000001</v>
      </c>
    </row>
    <row r="7" spans="1:17">
      <c r="A7" t="s">
        <v>25</v>
      </c>
      <c r="B7">
        <v>7.4939999999999998</v>
      </c>
      <c r="C7">
        <v>7.8789999999999996</v>
      </c>
      <c r="D7">
        <v>8.2330000000000005</v>
      </c>
      <c r="E7">
        <v>8.0560000000000009</v>
      </c>
      <c r="F7">
        <v>7.3089999999999993</v>
      </c>
      <c r="G7">
        <v>7.367</v>
      </c>
      <c r="H7">
        <v>6.9359999999999999</v>
      </c>
      <c r="I7">
        <v>7.3689999999999998</v>
      </c>
      <c r="J7">
        <v>8.8219999999999992</v>
      </c>
      <c r="K7">
        <v>7.9580000000000002</v>
      </c>
      <c r="L7">
        <v>7.9990000000000006</v>
      </c>
      <c r="M7">
        <v>8.0560000000000009</v>
      </c>
      <c r="N7">
        <v>8.2279999999999998</v>
      </c>
      <c r="O7">
        <v>8.4589999999999996</v>
      </c>
      <c r="P7">
        <v>8.5090000000000003</v>
      </c>
      <c r="Q7">
        <v>8.5069999999999997</v>
      </c>
    </row>
    <row r="8" spans="1:17">
      <c r="A8" t="s">
        <v>26</v>
      </c>
      <c r="B8">
        <v>0.36799999999999999</v>
      </c>
      <c r="C8">
        <v>0.35</v>
      </c>
      <c r="D8">
        <v>0.313</v>
      </c>
      <c r="E8">
        <v>0.28299999999999997</v>
      </c>
      <c r="F8">
        <v>0.36099999999999999</v>
      </c>
      <c r="G8">
        <v>0.41599999999999998</v>
      </c>
      <c r="H8">
        <v>0.45700000000000002</v>
      </c>
      <c r="I8">
        <v>0.47</v>
      </c>
      <c r="J8">
        <v>0.41599999999999998</v>
      </c>
      <c r="K8">
        <v>0.35899999999999999</v>
      </c>
      <c r="L8">
        <v>0.34300000000000003</v>
      </c>
      <c r="M8">
        <v>0.33300000000000002</v>
      </c>
      <c r="N8">
        <v>0.32200000000000001</v>
      </c>
      <c r="O8">
        <v>0.29499999999999998</v>
      </c>
      <c r="P8">
        <v>0.27300000000000002</v>
      </c>
      <c r="Q8">
        <v>0.251</v>
      </c>
    </row>
    <row r="9" spans="1:17">
      <c r="A9" t="s">
        <v>27</v>
      </c>
      <c r="B9">
        <v>8.6649999999999991</v>
      </c>
      <c r="C9">
        <v>8.6869999999999994</v>
      </c>
      <c r="D9">
        <v>8.8350000000000009</v>
      </c>
      <c r="E9">
        <v>8.7970000000000006</v>
      </c>
      <c r="F9">
        <v>8.9949999999999992</v>
      </c>
      <c r="G9">
        <v>9.6709999999999994</v>
      </c>
      <c r="H9">
        <v>9.843</v>
      </c>
      <c r="I9">
        <v>9.6709999999999994</v>
      </c>
      <c r="J9">
        <v>9.6219999999999999</v>
      </c>
      <c r="K9">
        <v>10.135999999999999</v>
      </c>
      <c r="L9">
        <v>10.227</v>
      </c>
      <c r="M9">
        <v>10.336</v>
      </c>
      <c r="N9">
        <v>10.085000000000001</v>
      </c>
      <c r="O9">
        <v>10.077</v>
      </c>
      <c r="P9">
        <v>9.6140000000000008</v>
      </c>
      <c r="Q9">
        <v>9.6300000000000008</v>
      </c>
    </row>
    <row r="10" spans="1:17">
      <c r="A10" t="s">
        <v>28</v>
      </c>
      <c r="B10">
        <v>4.6769999999999996</v>
      </c>
      <c r="C10">
        <v>4.9269999999999996</v>
      </c>
      <c r="D10">
        <v>4.9770000000000003</v>
      </c>
      <c r="E10">
        <v>5.1040000000000001</v>
      </c>
      <c r="F10">
        <v>5.1239999999999997</v>
      </c>
      <c r="G10">
        <v>5.4359999999999999</v>
      </c>
      <c r="H10">
        <v>4.4749999999999996</v>
      </c>
      <c r="I10">
        <v>5.6269999999999998</v>
      </c>
      <c r="J10">
        <v>5.8</v>
      </c>
      <c r="K10">
        <v>5.827</v>
      </c>
      <c r="L10">
        <v>5.8929999999999998</v>
      </c>
      <c r="M10">
        <v>5.9749999999999996</v>
      </c>
      <c r="N10">
        <v>6.1189999999999998</v>
      </c>
      <c r="O10">
        <v>6.1639999999999997</v>
      </c>
      <c r="P10">
        <v>6.2190000000000003</v>
      </c>
      <c r="Q10">
        <v>6.109</v>
      </c>
    </row>
    <row r="11" spans="1:17">
      <c r="A11" t="s">
        <v>29</v>
      </c>
      <c r="B11">
        <v>0.68100000000000005</v>
      </c>
      <c r="C11">
        <v>0.70499999999999996</v>
      </c>
      <c r="D11">
        <v>0.68600000000000005</v>
      </c>
      <c r="E11">
        <v>0.70399999999999996</v>
      </c>
      <c r="F11">
        <v>0.72399999999999998</v>
      </c>
      <c r="G11">
        <v>0.70199999999999996</v>
      </c>
      <c r="H11">
        <v>0.75</v>
      </c>
      <c r="I11">
        <v>0.78400000000000003</v>
      </c>
      <c r="J11">
        <v>0.86499999999999999</v>
      </c>
      <c r="K11">
        <v>0.92</v>
      </c>
      <c r="L11">
        <v>0.875</v>
      </c>
      <c r="M11">
        <v>0.872</v>
      </c>
      <c r="N11">
        <v>0.93500000000000005</v>
      </c>
      <c r="O11">
        <v>0.94199999999999995</v>
      </c>
      <c r="P11">
        <v>0.92400000000000004</v>
      </c>
      <c r="Q11">
        <v>0.92900000000000005</v>
      </c>
    </row>
    <row r="12" spans="1:17">
      <c r="A12" t="s">
        <v>30</v>
      </c>
      <c r="B12">
        <v>2.2650000000000001</v>
      </c>
      <c r="C12">
        <v>2.278</v>
      </c>
      <c r="D12">
        <v>2.3460000000000001</v>
      </c>
      <c r="E12">
        <v>2.4340000000000002</v>
      </c>
      <c r="F12">
        <v>2.52</v>
      </c>
      <c r="G12">
        <v>2.5979999999999999</v>
      </c>
      <c r="H12">
        <v>2.3919999999999999</v>
      </c>
      <c r="I12">
        <v>2.371</v>
      </c>
      <c r="J12">
        <v>2.39</v>
      </c>
      <c r="K12">
        <v>2.2280000000000002</v>
      </c>
      <c r="L12">
        <v>2.1360000000000001</v>
      </c>
      <c r="M12">
        <v>2.2149999999999999</v>
      </c>
      <c r="N12">
        <v>2.2440000000000002</v>
      </c>
      <c r="O12">
        <v>2.1789999999999998</v>
      </c>
      <c r="P12">
        <v>2.165</v>
      </c>
      <c r="Q12">
        <v>2.149</v>
      </c>
    </row>
    <row r="13" spans="1:17">
      <c r="A13" t="s">
        <v>31</v>
      </c>
      <c r="B13">
        <v>8.5389999999999997</v>
      </c>
      <c r="C13">
        <v>9.0079999999999991</v>
      </c>
      <c r="D13">
        <v>9.7219999999999995</v>
      </c>
      <c r="E13">
        <v>9.6609999999999996</v>
      </c>
      <c r="F13">
        <v>8.93</v>
      </c>
      <c r="G13">
        <v>8.5129999999999999</v>
      </c>
      <c r="H13">
        <v>8.2490000000000006</v>
      </c>
      <c r="I13">
        <v>8.8659999999999997</v>
      </c>
      <c r="J13">
        <v>8.9480000000000004</v>
      </c>
      <c r="K13">
        <v>9.1669999999999998</v>
      </c>
      <c r="L13">
        <v>9.1549999999999994</v>
      </c>
      <c r="M13">
        <v>9.0660000000000007</v>
      </c>
      <c r="N13">
        <v>9.4499999999999993</v>
      </c>
      <c r="O13">
        <v>9.98</v>
      </c>
      <c r="P13">
        <v>10.256</v>
      </c>
      <c r="Q13">
        <v>10.234999999999999</v>
      </c>
    </row>
    <row r="14" spans="1:17">
      <c r="A14" t="s">
        <v>32</v>
      </c>
      <c r="B14">
        <v>0.63300000000000001</v>
      </c>
      <c r="C14">
        <v>0.65200000000000002</v>
      </c>
      <c r="D14">
        <v>0.622</v>
      </c>
      <c r="E14">
        <v>0.68100000000000005</v>
      </c>
      <c r="F14">
        <v>0.74299999999999999</v>
      </c>
      <c r="G14">
        <v>0.89300000000000002</v>
      </c>
      <c r="H14">
        <v>0.90400000000000003</v>
      </c>
      <c r="I14">
        <v>0.88900000000000001</v>
      </c>
      <c r="J14">
        <v>0.93899999999999995</v>
      </c>
      <c r="K14">
        <v>0.88</v>
      </c>
      <c r="L14">
        <v>0.80700000000000005</v>
      </c>
      <c r="M14">
        <v>0.59099999999999997</v>
      </c>
      <c r="N14">
        <v>0.55200000000000005</v>
      </c>
      <c r="O14">
        <v>0.51200000000000001</v>
      </c>
      <c r="P14">
        <v>0.47899999999999998</v>
      </c>
      <c r="Q14">
        <v>0.44600000000000001</v>
      </c>
    </row>
    <row r="15" spans="1:17">
      <c r="A15" t="s">
        <v>33</v>
      </c>
      <c r="B15">
        <v>6.5220000000000002</v>
      </c>
      <c r="C15">
        <v>6.4870000000000001</v>
      </c>
      <c r="D15">
        <v>6.524</v>
      </c>
      <c r="E15">
        <v>6.8019999999999996</v>
      </c>
      <c r="F15">
        <v>6.7270000000000003</v>
      </c>
      <c r="G15">
        <v>6.2990000000000004</v>
      </c>
      <c r="H15">
        <v>6.407</v>
      </c>
      <c r="I15">
        <v>6.5060000000000002</v>
      </c>
      <c r="J15">
        <v>7.0659999999999998</v>
      </c>
      <c r="K15">
        <v>7.0650000000000004</v>
      </c>
      <c r="L15">
        <v>7.1710000000000003</v>
      </c>
      <c r="M15">
        <v>7.0759999999999996</v>
      </c>
      <c r="N15">
        <v>4.7910000000000004</v>
      </c>
      <c r="O15">
        <v>4.7830000000000004</v>
      </c>
      <c r="P15">
        <v>4.8869999999999996</v>
      </c>
      <c r="Q15">
        <v>4.827</v>
      </c>
    </row>
    <row r="16" spans="1:17">
      <c r="A16" t="s">
        <v>34</v>
      </c>
      <c r="B16">
        <v>1.8</v>
      </c>
      <c r="C16">
        <v>1.6830000000000001</v>
      </c>
      <c r="D16">
        <v>1.5780000000000001</v>
      </c>
      <c r="E16">
        <v>1.6040000000000001</v>
      </c>
      <c r="F16">
        <v>1.6559999999999999</v>
      </c>
      <c r="G16">
        <v>1.726</v>
      </c>
      <c r="H16">
        <v>1.6279999999999999</v>
      </c>
      <c r="I16">
        <v>1.722</v>
      </c>
      <c r="J16">
        <v>1.532</v>
      </c>
      <c r="K16">
        <v>1.3440000000000001</v>
      </c>
      <c r="L16">
        <v>1.2290000000000001</v>
      </c>
      <c r="M16">
        <v>1.2889999999999999</v>
      </c>
      <c r="N16">
        <v>1.43</v>
      </c>
      <c r="O16">
        <v>1.5329999999999999</v>
      </c>
      <c r="P16">
        <v>1.8009999999999999</v>
      </c>
      <c r="Q16">
        <v>1.8620000000000001</v>
      </c>
    </row>
    <row r="17" spans="1:17">
      <c r="A17" t="s">
        <v>35</v>
      </c>
      <c r="B17">
        <v>1.8680000000000001</v>
      </c>
      <c r="C17">
        <v>1.905</v>
      </c>
      <c r="D17">
        <v>1.9670000000000001</v>
      </c>
      <c r="E17">
        <v>1.9750000000000001</v>
      </c>
      <c r="F17">
        <v>2.1190000000000002</v>
      </c>
      <c r="G17">
        <v>2.1480000000000001</v>
      </c>
      <c r="H17">
        <v>2.1659999999999999</v>
      </c>
      <c r="I17">
        <v>2.1589999999999998</v>
      </c>
      <c r="J17">
        <v>2.1739999999999999</v>
      </c>
      <c r="K17">
        <v>2.0990000000000002</v>
      </c>
      <c r="L17">
        <v>2.1419999999999999</v>
      </c>
      <c r="M17">
        <v>2.15</v>
      </c>
      <c r="N17">
        <v>2.1110000000000002</v>
      </c>
      <c r="O17">
        <v>2.0720000000000001</v>
      </c>
      <c r="P17">
        <v>2.1680000000000001</v>
      </c>
      <c r="Q17">
        <v>2.2650000000000001</v>
      </c>
    </row>
    <row r="18" spans="1:17">
      <c r="A18" t="s">
        <v>36</v>
      </c>
      <c r="B18">
        <v>5.8040000000000003</v>
      </c>
      <c r="C18">
        <v>5.6820000000000004</v>
      </c>
      <c r="D18">
        <v>5.415</v>
      </c>
      <c r="E18">
        <v>5.2629999999999999</v>
      </c>
      <c r="F18">
        <v>4.8929999999999998</v>
      </c>
      <c r="G18">
        <v>5.7210000000000001</v>
      </c>
      <c r="H18">
        <v>5.6980000000000004</v>
      </c>
      <c r="I18">
        <v>5.09</v>
      </c>
      <c r="J18">
        <v>5.1749999999999998</v>
      </c>
      <c r="K18">
        <v>5.2880000000000003</v>
      </c>
      <c r="L18">
        <v>5.3890000000000002</v>
      </c>
      <c r="M18">
        <v>5.9130000000000003</v>
      </c>
      <c r="N18">
        <v>6.2859999999999996</v>
      </c>
      <c r="O18">
        <v>6.1580000000000004</v>
      </c>
      <c r="P18">
        <v>6.0529999999999999</v>
      </c>
      <c r="Q18">
        <v>6.2130000000000001</v>
      </c>
    </row>
    <row r="19" spans="1:17">
      <c r="A19" t="s">
        <v>37</v>
      </c>
      <c r="B19">
        <v>2.016</v>
      </c>
      <c r="C19">
        <v>2.0579999999999998</v>
      </c>
      <c r="D19">
        <v>2.0830000000000002</v>
      </c>
      <c r="E19">
        <v>2.2480000000000002</v>
      </c>
      <c r="F19">
        <v>2.2309999999999999</v>
      </c>
      <c r="G19">
        <v>2.1040000000000001</v>
      </c>
      <c r="H19">
        <v>2.0270000000000001</v>
      </c>
      <c r="I19">
        <v>2.1110000000000002</v>
      </c>
      <c r="J19">
        <v>2.129</v>
      </c>
      <c r="K19">
        <v>2.3490000000000002</v>
      </c>
      <c r="L19">
        <v>2.452</v>
      </c>
      <c r="M19">
        <v>2.5059999999999998</v>
      </c>
      <c r="N19">
        <v>2.48</v>
      </c>
      <c r="O19">
        <v>2.4159999999999999</v>
      </c>
      <c r="P19">
        <v>2.5139999999999998</v>
      </c>
      <c r="Q19">
        <v>2.5019999999999998</v>
      </c>
    </row>
    <row r="20" spans="1:17">
      <c r="A20" t="s">
        <v>38</v>
      </c>
      <c r="B20">
        <v>1.52</v>
      </c>
      <c r="C20">
        <v>1.522</v>
      </c>
      <c r="D20">
        <v>1.52</v>
      </c>
      <c r="E20">
        <v>1.5229999999999999</v>
      </c>
      <c r="F20">
        <v>1.5529999999999999</v>
      </c>
      <c r="G20">
        <v>1.64</v>
      </c>
      <c r="H20">
        <v>1.639</v>
      </c>
      <c r="I20">
        <v>1.607</v>
      </c>
      <c r="J20">
        <v>1.579</v>
      </c>
      <c r="K20">
        <v>1.5740000000000001</v>
      </c>
      <c r="L20">
        <v>1.5580000000000001</v>
      </c>
      <c r="M20">
        <v>1.5620000000000001</v>
      </c>
      <c r="N20">
        <v>1.571</v>
      </c>
      <c r="O20">
        <v>1.599</v>
      </c>
      <c r="P20">
        <v>1.663</v>
      </c>
      <c r="Q20">
        <v>1.696</v>
      </c>
    </row>
    <row r="21" spans="1:17">
      <c r="A21" t="s">
        <v>39</v>
      </c>
      <c r="B21">
        <v>0.38</v>
      </c>
      <c r="C21">
        <v>0.377</v>
      </c>
      <c r="D21">
        <v>0.35599999999999998</v>
      </c>
      <c r="E21">
        <v>0.34599999999999997</v>
      </c>
      <c r="F21">
        <v>0.33600000000000002</v>
      </c>
      <c r="G21">
        <v>0.374</v>
      </c>
      <c r="H21">
        <v>0.42499999999999999</v>
      </c>
      <c r="I21">
        <v>0.40400000000000003</v>
      </c>
      <c r="J21">
        <v>0.41799999999999998</v>
      </c>
      <c r="K21">
        <v>0.42499999999999999</v>
      </c>
      <c r="L21">
        <v>0.40799999999999997</v>
      </c>
      <c r="M21">
        <v>0.39100000000000001</v>
      </c>
      <c r="N21">
        <v>0.38500000000000001</v>
      </c>
      <c r="O21">
        <v>0.36799999999999999</v>
      </c>
      <c r="P21">
        <v>0.35199999999999998</v>
      </c>
      <c r="Q21">
        <v>0.34</v>
      </c>
    </row>
    <row r="22" spans="1:17">
      <c r="A22" t="s">
        <v>40</v>
      </c>
      <c r="B22">
        <v>0.56499999999999995</v>
      </c>
      <c r="C22">
        <v>0.82699999999999996</v>
      </c>
      <c r="D22">
        <v>0.79900000000000004</v>
      </c>
      <c r="E22">
        <v>0.75700000000000001</v>
      </c>
      <c r="F22">
        <v>0.747</v>
      </c>
      <c r="G22">
        <v>0.82099999999999995</v>
      </c>
      <c r="H22">
        <v>0.8</v>
      </c>
      <c r="I22">
        <v>0.80300000000000005</v>
      </c>
      <c r="J22">
        <v>0.82499999999999996</v>
      </c>
      <c r="K22">
        <v>0.85799999999999998</v>
      </c>
      <c r="L22">
        <v>0.84599999999999997</v>
      </c>
      <c r="M22">
        <v>0.64800000000000002</v>
      </c>
      <c r="N22">
        <v>0.64200000000000002</v>
      </c>
      <c r="O22">
        <v>0.64100000000000001</v>
      </c>
      <c r="P22">
        <v>0.627</v>
      </c>
      <c r="Q22">
        <v>0.60699999999999998</v>
      </c>
    </row>
    <row r="23" spans="1:17">
      <c r="A23" t="s">
        <v>41</v>
      </c>
      <c r="B23">
        <v>14.834</v>
      </c>
      <c r="C23">
        <v>14.861000000000001</v>
      </c>
      <c r="D23">
        <v>14.547000000000001</v>
      </c>
      <c r="E23">
        <v>14.429</v>
      </c>
      <c r="F23">
        <v>15.106999999999999</v>
      </c>
      <c r="G23">
        <v>15.708</v>
      </c>
      <c r="H23">
        <v>15.026</v>
      </c>
      <c r="I23">
        <v>14.824999999999999</v>
      </c>
      <c r="J23">
        <v>15.394</v>
      </c>
      <c r="K23">
        <v>15.625999999999999</v>
      </c>
      <c r="L23">
        <v>15.484</v>
      </c>
      <c r="M23">
        <v>15.295</v>
      </c>
      <c r="N23">
        <v>15.536</v>
      </c>
      <c r="O23">
        <v>15.503</v>
      </c>
      <c r="P23">
        <v>15.414999999999999</v>
      </c>
      <c r="Q23">
        <v>15.106</v>
      </c>
    </row>
    <row r="24" spans="1:17">
      <c r="A24" t="s">
        <v>42</v>
      </c>
      <c r="B24">
        <v>10.933</v>
      </c>
      <c r="C24">
        <v>10.891</v>
      </c>
      <c r="D24">
        <v>10.771000000000001</v>
      </c>
      <c r="E24">
        <v>10.795999999999999</v>
      </c>
      <c r="F24">
        <v>10.585000000000001</v>
      </c>
      <c r="G24">
        <v>10.85</v>
      </c>
      <c r="H24">
        <v>10.591000000000001</v>
      </c>
      <c r="I24">
        <v>10.667999999999999</v>
      </c>
      <c r="J24">
        <v>10.716000000000001</v>
      </c>
      <c r="K24">
        <v>10.733000000000001</v>
      </c>
      <c r="L24">
        <v>10.838000000000001</v>
      </c>
      <c r="M24">
        <v>11.018000000000001</v>
      </c>
      <c r="N24">
        <v>11.218999999999999</v>
      </c>
      <c r="O24">
        <v>11.312999999999999</v>
      </c>
      <c r="P24">
        <v>11.333</v>
      </c>
      <c r="Q24">
        <v>11.512</v>
      </c>
    </row>
    <row r="25" spans="1:17">
      <c r="A25" t="s">
        <v>43</v>
      </c>
      <c r="B25">
        <v>1.621</v>
      </c>
      <c r="C25">
        <v>1.7649999999999999</v>
      </c>
      <c r="D25">
        <v>1.9379999999999999</v>
      </c>
      <c r="E25">
        <v>1.929</v>
      </c>
      <c r="F25">
        <v>1.996</v>
      </c>
      <c r="G25">
        <v>2.048</v>
      </c>
      <c r="H25">
        <v>2.2959999999999998</v>
      </c>
      <c r="I25">
        <v>2.2639999999999998</v>
      </c>
      <c r="J25">
        <v>2.2109999999999999</v>
      </c>
      <c r="K25">
        <v>2.202</v>
      </c>
      <c r="L25">
        <v>2.3090000000000002</v>
      </c>
      <c r="M25">
        <v>2.4039999999999999</v>
      </c>
      <c r="N25">
        <v>2.4350000000000001</v>
      </c>
      <c r="O25">
        <v>2.3450000000000002</v>
      </c>
      <c r="P25">
        <v>2.302</v>
      </c>
      <c r="Q25">
        <v>2.1219999999999999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A49D5-A65D-4D2F-B15B-FF8533C793D0}">
  <dimension ref="A1:R17"/>
  <sheetViews>
    <sheetView workbookViewId="0">
      <selection sqref="A1:R1"/>
    </sheetView>
  </sheetViews>
  <sheetFormatPr baseColWidth="10" defaultRowHeight="13.2"/>
  <sheetData>
    <row r="1" spans="1:18">
      <c r="A1" t="s">
        <v>183</v>
      </c>
      <c r="B1" t="s">
        <v>184</v>
      </c>
      <c r="C1" t="s">
        <v>185</v>
      </c>
      <c r="D1" t="s">
        <v>186</v>
      </c>
      <c r="E1" t="s">
        <v>187</v>
      </c>
      <c r="F1" t="s">
        <v>188</v>
      </c>
      <c r="G1" t="s">
        <v>189</v>
      </c>
      <c r="H1" t="s">
        <v>190</v>
      </c>
      <c r="I1" t="s">
        <v>191</v>
      </c>
      <c r="J1" t="s">
        <v>192</v>
      </c>
      <c r="K1" t="s">
        <v>193</v>
      </c>
      <c r="L1" t="s">
        <v>194</v>
      </c>
      <c r="M1" t="s">
        <v>195</v>
      </c>
      <c r="N1" t="s">
        <v>196</v>
      </c>
      <c r="O1" t="s">
        <v>197</v>
      </c>
      <c r="P1" t="s">
        <v>198</v>
      </c>
      <c r="Q1" t="s">
        <v>199</v>
      </c>
      <c r="R1" t="s">
        <v>200</v>
      </c>
    </row>
    <row r="2" spans="1:18">
      <c r="A2" t="s">
        <v>3</v>
      </c>
      <c r="B2">
        <v>2.8029999999999999</v>
      </c>
      <c r="C2">
        <v>2.9870000000000001</v>
      </c>
      <c r="D2">
        <v>3.4569999999999999</v>
      </c>
      <c r="E2">
        <v>4.0819999999999999</v>
      </c>
      <c r="F2">
        <v>4.5720000000000001</v>
      </c>
      <c r="G2">
        <v>6.1890000000000001</v>
      </c>
      <c r="H2">
        <v>6.1660000000000004</v>
      </c>
      <c r="I2">
        <v>6.2960000000000003</v>
      </c>
      <c r="J2">
        <v>6.8150000000000004</v>
      </c>
      <c r="K2">
        <v>7.05</v>
      </c>
      <c r="L2">
        <v>6.7190000000000003</v>
      </c>
      <c r="M2">
        <v>6.976</v>
      </c>
      <c r="N2">
        <v>6.758</v>
      </c>
      <c r="O2">
        <v>6.8810000000000002</v>
      </c>
      <c r="P2">
        <v>6.2809999999999997</v>
      </c>
      <c r="Q2">
        <v>5.7149999999999999</v>
      </c>
    </row>
    <row r="3" spans="1:18">
      <c r="A3" t="s">
        <v>4</v>
      </c>
      <c r="B3">
        <v>7.4089999999999998</v>
      </c>
      <c r="C3">
        <v>7.7539999999999996</v>
      </c>
      <c r="D3">
        <v>7.859</v>
      </c>
      <c r="E3">
        <v>7.8860000000000001</v>
      </c>
      <c r="F3">
        <v>7.8170000000000002</v>
      </c>
      <c r="G3">
        <v>8.1790000000000003</v>
      </c>
      <c r="H3">
        <v>8.1460000000000008</v>
      </c>
      <c r="I3">
        <v>8.298</v>
      </c>
      <c r="J3">
        <v>8.42</v>
      </c>
      <c r="K3">
        <v>8.3469999999999995</v>
      </c>
      <c r="L3">
        <v>8.35</v>
      </c>
      <c r="M3">
        <v>8.3930000000000007</v>
      </c>
      <c r="N3">
        <v>8.4290000000000003</v>
      </c>
      <c r="O3">
        <v>8.452</v>
      </c>
      <c r="P3">
        <v>8.5020000000000007</v>
      </c>
      <c r="Q3">
        <v>8.5079999999999991</v>
      </c>
    </row>
    <row r="4" spans="1:18">
      <c r="A4" t="s">
        <v>5</v>
      </c>
      <c r="B4">
        <v>0.92900000000000005</v>
      </c>
      <c r="C4">
        <v>0.93600000000000005</v>
      </c>
      <c r="D4">
        <v>0.90200000000000002</v>
      </c>
      <c r="E4">
        <v>0.92200000000000004</v>
      </c>
      <c r="F4">
        <v>1.016</v>
      </c>
      <c r="G4">
        <v>1.0580000000000001</v>
      </c>
      <c r="H4">
        <v>1.0069999999999999</v>
      </c>
      <c r="I4">
        <v>1.0349999999999999</v>
      </c>
      <c r="J4">
        <v>1.095</v>
      </c>
      <c r="K4">
        <v>1.133</v>
      </c>
      <c r="L4">
        <v>1.1299999999999999</v>
      </c>
      <c r="M4">
        <v>1.139</v>
      </c>
      <c r="N4">
        <v>1.155</v>
      </c>
      <c r="O4">
        <v>1.18</v>
      </c>
      <c r="P4">
        <v>1.2090000000000001</v>
      </c>
      <c r="Q4">
        <v>1.26</v>
      </c>
    </row>
    <row r="5" spans="1:18">
      <c r="A5" t="s">
        <v>6</v>
      </c>
      <c r="B5">
        <v>2.3849999999999998</v>
      </c>
      <c r="C5">
        <v>2.3210000000000002</v>
      </c>
      <c r="D5">
        <v>2.2410000000000001</v>
      </c>
      <c r="E5">
        <v>2.262</v>
      </c>
      <c r="F5">
        <v>2.0209999999999999</v>
      </c>
      <c r="G5">
        <v>2.0609999999999999</v>
      </c>
      <c r="H5">
        <v>2.11</v>
      </c>
      <c r="I5">
        <v>1.665</v>
      </c>
      <c r="J5">
        <v>1.7729999999999999</v>
      </c>
      <c r="K5">
        <v>2.331</v>
      </c>
      <c r="L5">
        <v>1.798</v>
      </c>
      <c r="M5">
        <v>1.6879999999999999</v>
      </c>
      <c r="N5">
        <v>1.788</v>
      </c>
      <c r="O5">
        <v>1.4510000000000001</v>
      </c>
      <c r="P5">
        <v>1.845</v>
      </c>
      <c r="Q5">
        <v>1.871</v>
      </c>
    </row>
    <row r="6" spans="1:18">
      <c r="A6" t="s">
        <v>7</v>
      </c>
      <c r="B6">
        <v>7.1420000000000003</v>
      </c>
      <c r="C6">
        <v>7.3360000000000003</v>
      </c>
      <c r="D6">
        <v>7.2530000000000001</v>
      </c>
      <c r="E6">
        <v>7.3319999999999999</v>
      </c>
      <c r="F6">
        <v>7.6550000000000002</v>
      </c>
      <c r="G6">
        <v>8.0660000000000007</v>
      </c>
      <c r="H6">
        <v>8.3320000000000007</v>
      </c>
      <c r="I6">
        <v>8.5749999999999993</v>
      </c>
      <c r="J6">
        <v>8.5739999999999998</v>
      </c>
      <c r="K6">
        <v>8.7360000000000007</v>
      </c>
      <c r="L6">
        <v>8.7249999999999996</v>
      </c>
      <c r="M6">
        <v>8.8339999999999996</v>
      </c>
      <c r="N6">
        <v>8.8819999999999997</v>
      </c>
      <c r="O6">
        <v>8.8539999999999992</v>
      </c>
      <c r="P6">
        <v>9.0990000000000002</v>
      </c>
      <c r="Q6">
        <v>9.2439999999999998</v>
      </c>
    </row>
    <row r="7" spans="1:18">
      <c r="A7" t="s">
        <v>8</v>
      </c>
      <c r="B7">
        <v>2.797370139754273</v>
      </c>
      <c r="C7">
        <v>2.6717615700307551</v>
      </c>
      <c r="D7">
        <v>3.3245460714300741</v>
      </c>
      <c r="E7">
        <v>3.5127811649284135</v>
      </c>
      <c r="F7">
        <v>3.3949539205087245</v>
      </c>
      <c r="G7">
        <v>3.296501588602152</v>
      </c>
      <c r="H7">
        <v>3.6523521611538179</v>
      </c>
      <c r="I7">
        <v>5.0088355960165192</v>
      </c>
      <c r="J7">
        <v>5.4091147258339207</v>
      </c>
      <c r="K7">
        <v>4.7792908140181076</v>
      </c>
      <c r="L7">
        <v>4.6380150124721755</v>
      </c>
      <c r="M7">
        <v>5.0919999999999996</v>
      </c>
      <c r="N7">
        <v>4.7439999999999998</v>
      </c>
      <c r="O7">
        <v>5.19</v>
      </c>
      <c r="P7">
        <v>5.16</v>
      </c>
      <c r="Q7">
        <v>5.5</v>
      </c>
      <c r="R7">
        <v>5.6</v>
      </c>
    </row>
    <row r="8" spans="1:18">
      <c r="A8" t="s">
        <v>9</v>
      </c>
      <c r="B8">
        <v>2.4870000000000001</v>
      </c>
      <c r="C8">
        <v>2.3069999999999999</v>
      </c>
      <c r="D8">
        <v>2.2810000000000001</v>
      </c>
      <c r="E8">
        <v>2.298</v>
      </c>
      <c r="F8">
        <v>2.4409999999999998</v>
      </c>
      <c r="G8">
        <v>2.6</v>
      </c>
      <c r="H8">
        <v>2.5489999999999999</v>
      </c>
      <c r="I8">
        <v>2.4609999999999999</v>
      </c>
      <c r="J8">
        <v>2.4550000000000001</v>
      </c>
      <c r="K8">
        <v>2.4910000000000001</v>
      </c>
      <c r="L8">
        <v>2.5259999999999998</v>
      </c>
      <c r="M8">
        <v>2.593</v>
      </c>
      <c r="N8">
        <v>2.7080000000000002</v>
      </c>
      <c r="O8">
        <v>2.738</v>
      </c>
      <c r="P8">
        <v>2.698</v>
      </c>
      <c r="Q8">
        <v>2.673</v>
      </c>
    </row>
    <row r="9" spans="1:18">
      <c r="A9" t="s">
        <v>10</v>
      </c>
      <c r="B9">
        <v>1.9650000000000001</v>
      </c>
      <c r="C9">
        <v>1.96</v>
      </c>
      <c r="D9">
        <v>2.0190000000000001</v>
      </c>
      <c r="E9">
        <v>1.9370000000000001</v>
      </c>
      <c r="F9">
        <v>1.8340000000000001</v>
      </c>
      <c r="G9">
        <v>1.853</v>
      </c>
      <c r="H9">
        <v>1.895</v>
      </c>
      <c r="I9">
        <v>1.89</v>
      </c>
      <c r="J9">
        <v>1.9630000000000001</v>
      </c>
      <c r="K9">
        <v>2.0379999999999998</v>
      </c>
      <c r="L9">
        <v>2.0710000000000002</v>
      </c>
      <c r="M9">
        <v>2.0539999999999998</v>
      </c>
      <c r="N9">
        <v>2.1859999999999999</v>
      </c>
      <c r="O9">
        <v>2.19</v>
      </c>
      <c r="P9">
        <v>2.2010000000000001</v>
      </c>
      <c r="Q9">
        <v>2.1949999999999998</v>
      </c>
    </row>
    <row r="10" spans="1:18">
      <c r="A10" t="s">
        <v>11</v>
      </c>
      <c r="B10">
        <v>2.4980000000000002</v>
      </c>
      <c r="C10">
        <v>2.403</v>
      </c>
      <c r="D10">
        <v>2.41</v>
      </c>
      <c r="E10">
        <v>2.5840000000000001</v>
      </c>
      <c r="F10">
        <v>2.7850000000000001</v>
      </c>
      <c r="G10">
        <v>2.9470000000000001</v>
      </c>
      <c r="H10">
        <v>2.8969999999999998</v>
      </c>
      <c r="I10">
        <v>2.0760000000000001</v>
      </c>
      <c r="J10">
        <v>3.004</v>
      </c>
      <c r="K10">
        <v>3.3279999999999998</v>
      </c>
      <c r="L10">
        <v>3.0070000000000001</v>
      </c>
      <c r="M10">
        <v>2.9369999999999998</v>
      </c>
      <c r="N10">
        <v>3.1360000000000001</v>
      </c>
      <c r="O10">
        <v>3.2959999999999998</v>
      </c>
      <c r="P10">
        <v>3.3610000000000002</v>
      </c>
      <c r="Q10">
        <v>3.4249999999999998</v>
      </c>
    </row>
    <row r="11" spans="1:18">
      <c r="A11" t="s">
        <v>12</v>
      </c>
      <c r="B11">
        <v>2.1819999999999999</v>
      </c>
      <c r="C11">
        <v>2.16</v>
      </c>
      <c r="D11">
        <v>2.0230000000000001</v>
      </c>
      <c r="E11">
        <v>2.0579999999999998</v>
      </c>
      <c r="F11">
        <v>1.962</v>
      </c>
      <c r="G11">
        <v>2.1520000000000001</v>
      </c>
      <c r="H11">
        <v>2.0760000000000001</v>
      </c>
      <c r="I11">
        <v>2.0619999999999998</v>
      </c>
      <c r="J11">
        <v>2.0880000000000001</v>
      </c>
      <c r="K11">
        <v>2.1619999999999999</v>
      </c>
      <c r="L11">
        <v>2.165</v>
      </c>
      <c r="M11">
        <v>2.206</v>
      </c>
      <c r="N11">
        <v>2.1619999999999999</v>
      </c>
      <c r="O11">
        <v>2.1339999999999999</v>
      </c>
      <c r="P11">
        <v>2.1669999999999998</v>
      </c>
      <c r="Q11">
        <v>2.278</v>
      </c>
    </row>
    <row r="12" spans="1:18">
      <c r="A12" t="s">
        <v>13</v>
      </c>
      <c r="B12">
        <v>3.113</v>
      </c>
      <c r="C12">
        <v>3.1789999999999998</v>
      </c>
      <c r="D12">
        <v>3.4910000000000001</v>
      </c>
      <c r="E12">
        <v>3.593</v>
      </c>
      <c r="F12">
        <v>3.6589999999999998</v>
      </c>
      <c r="G12">
        <v>4.0309999999999997</v>
      </c>
      <c r="H12">
        <v>4.3250000000000002</v>
      </c>
      <c r="I12">
        <v>4.3040000000000003</v>
      </c>
      <c r="J12">
        <v>4.4379999999999997</v>
      </c>
      <c r="K12">
        <v>4.7160000000000002</v>
      </c>
      <c r="L12">
        <v>4.9160000000000004</v>
      </c>
      <c r="M12">
        <v>5.2320000000000002</v>
      </c>
      <c r="N12">
        <v>5.6</v>
      </c>
      <c r="O12">
        <v>5.7610000000000001</v>
      </c>
      <c r="P12">
        <v>5.9740000000000002</v>
      </c>
      <c r="Q12">
        <v>6.6520000000000001</v>
      </c>
    </row>
    <row r="13" spans="1:18">
      <c r="A13" t="s">
        <v>14</v>
      </c>
      <c r="B13">
        <v>5.22</v>
      </c>
      <c r="C13">
        <v>4.9720000000000004</v>
      </c>
      <c r="D13">
        <v>4.8739999999999997</v>
      </c>
      <c r="E13">
        <v>5.1840000000000002</v>
      </c>
      <c r="F13">
        <v>5.2880000000000003</v>
      </c>
      <c r="G13">
        <v>5.63</v>
      </c>
      <c r="H13">
        <v>5.5609999999999999</v>
      </c>
      <c r="I13">
        <v>5.8860000000000001</v>
      </c>
      <c r="J13">
        <v>5.407</v>
      </c>
      <c r="K13">
        <v>5.87</v>
      </c>
      <c r="L13">
        <v>5.7809999999999997</v>
      </c>
      <c r="M13">
        <v>5.8280000000000003</v>
      </c>
      <c r="N13">
        <v>5.9169999999999998</v>
      </c>
      <c r="O13">
        <v>5.8730000000000002</v>
      </c>
      <c r="P13">
        <v>5.83</v>
      </c>
      <c r="Q13">
        <v>5.83</v>
      </c>
    </row>
    <row r="14" spans="1:18">
      <c r="A14" t="s">
        <v>15</v>
      </c>
      <c r="B14">
        <v>2.403</v>
      </c>
      <c r="C14">
        <v>2.4</v>
      </c>
      <c r="D14">
        <v>2.5310000000000001</v>
      </c>
      <c r="E14">
        <v>2.5209999999999999</v>
      </c>
      <c r="F14">
        <v>2.597</v>
      </c>
      <c r="G14">
        <v>2.8109999999999999</v>
      </c>
      <c r="H14">
        <v>2.754</v>
      </c>
      <c r="I14">
        <v>2.9929999999999999</v>
      </c>
      <c r="J14">
        <v>3.508</v>
      </c>
      <c r="K14">
        <v>3.3250000000000002</v>
      </c>
      <c r="L14">
        <v>3.7309999999999999</v>
      </c>
      <c r="M14">
        <v>3.742</v>
      </c>
      <c r="N14">
        <v>3.448</v>
      </c>
      <c r="O14">
        <v>3.6739999999999999</v>
      </c>
      <c r="P14">
        <v>3.5459999999999998</v>
      </c>
      <c r="Q14">
        <v>3.6669999999999998</v>
      </c>
    </row>
    <row r="15" spans="1:18">
      <c r="A15" t="s">
        <v>16</v>
      </c>
      <c r="B15">
        <v>1.6579999999999999</v>
      </c>
      <c r="C15">
        <v>1.645</v>
      </c>
      <c r="D15">
        <v>1.704</v>
      </c>
      <c r="E15">
        <v>1.64</v>
      </c>
      <c r="F15">
        <v>1.901</v>
      </c>
      <c r="G15">
        <v>1.9750000000000001</v>
      </c>
      <c r="H15">
        <v>1.885</v>
      </c>
      <c r="I15">
        <v>1.9</v>
      </c>
      <c r="J15">
        <v>1.994</v>
      </c>
      <c r="K15">
        <v>2.0619999999999998</v>
      </c>
      <c r="L15">
        <v>2.0630000000000002</v>
      </c>
      <c r="M15">
        <v>2.081</v>
      </c>
      <c r="N15">
        <v>2.0099999999999998</v>
      </c>
      <c r="O15">
        <v>1.9590000000000001</v>
      </c>
      <c r="P15">
        <v>2.0089999999999999</v>
      </c>
      <c r="Q15">
        <v>2.0070000000000001</v>
      </c>
    </row>
    <row r="16" spans="1:18">
      <c r="A16" t="s">
        <v>17</v>
      </c>
      <c r="B16">
        <v>0.01</v>
      </c>
      <c r="C16">
        <v>3.0000000000000001E-3</v>
      </c>
      <c r="D16">
        <v>9.7000000000000003E-2</v>
      </c>
      <c r="E16">
        <v>5.8999999999999997E-2</v>
      </c>
      <c r="F16">
        <v>5.1999999999999998E-2</v>
      </c>
      <c r="G16">
        <v>5.8000000000000003E-2</v>
      </c>
      <c r="H16">
        <v>9.2999999999999999E-2</v>
      </c>
      <c r="I16">
        <v>0.06</v>
      </c>
      <c r="J16">
        <v>5.1999999999999998E-2</v>
      </c>
      <c r="K16">
        <v>5.8999999999999997E-2</v>
      </c>
      <c r="L16">
        <v>5.1999999999999998E-2</v>
      </c>
      <c r="M16">
        <v>4.5999999999999999E-2</v>
      </c>
      <c r="N16">
        <v>4.3999999999999997E-2</v>
      </c>
      <c r="O16">
        <v>6.9000000000000006E-2</v>
      </c>
      <c r="P16">
        <v>5.8999999999999997E-2</v>
      </c>
      <c r="Q16">
        <v>5.6000000000000001E-2</v>
      </c>
    </row>
    <row r="17" spans="1:17">
      <c r="A17" t="s">
        <v>18</v>
      </c>
      <c r="B17">
        <v>4.4219999999999997</v>
      </c>
      <c r="C17">
        <v>5.0410000000000004</v>
      </c>
      <c r="D17">
        <v>5.3369999999999997</v>
      </c>
      <c r="E17">
        <v>5.1840000000000002</v>
      </c>
      <c r="F17">
        <v>5.4669999999999996</v>
      </c>
      <c r="G17">
        <v>6.0069999999999997</v>
      </c>
      <c r="H17">
        <v>6.1559999999999997</v>
      </c>
      <c r="I17">
        <v>6.4690000000000003</v>
      </c>
      <c r="J17">
        <v>6.9729999999999999</v>
      </c>
      <c r="K17">
        <v>7.2990000000000004</v>
      </c>
      <c r="L17">
        <v>7.5910000000000002</v>
      </c>
      <c r="M17">
        <v>7.5060000000000002</v>
      </c>
      <c r="N17">
        <v>7.4939999999999998</v>
      </c>
      <c r="O17">
        <v>7.7060000000000004</v>
      </c>
      <c r="P17">
        <v>7.6219999999999999</v>
      </c>
      <c r="Q17">
        <v>7.6719999999999997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66781-B26D-4F47-88C4-C6E98D9DEB85}">
  <dimension ref="A1:Q25"/>
  <sheetViews>
    <sheetView workbookViewId="0">
      <selection sqref="A1:Q25"/>
    </sheetView>
  </sheetViews>
  <sheetFormatPr baseColWidth="10" defaultRowHeight="13.2"/>
  <sheetData>
    <row r="1" spans="1:17">
      <c r="A1" t="s">
        <v>0</v>
      </c>
      <c r="B1">
        <v>2004</v>
      </c>
      <c r="C1">
        <v>2005</v>
      </c>
      <c r="D1">
        <v>2006</v>
      </c>
      <c r="E1">
        <v>2007</v>
      </c>
      <c r="F1">
        <v>2008</v>
      </c>
      <c r="G1">
        <v>2009</v>
      </c>
      <c r="H1">
        <v>2010</v>
      </c>
      <c r="I1">
        <v>2011</v>
      </c>
      <c r="J1">
        <v>2012</v>
      </c>
      <c r="K1">
        <v>2013</v>
      </c>
      <c r="L1">
        <v>2014</v>
      </c>
      <c r="M1">
        <v>2015</v>
      </c>
      <c r="N1">
        <v>2016</v>
      </c>
      <c r="O1">
        <v>2017</v>
      </c>
      <c r="P1">
        <v>2018</v>
      </c>
      <c r="Q1">
        <v>2019</v>
      </c>
    </row>
    <row r="2" spans="1:17">
      <c r="A2" t="s">
        <v>20</v>
      </c>
      <c r="B2">
        <v>13.837</v>
      </c>
      <c r="C2">
        <v>13.614000000000001</v>
      </c>
      <c r="D2">
        <v>13.289</v>
      </c>
      <c r="E2">
        <v>12.832000000000001</v>
      </c>
      <c r="F2">
        <v>12.897</v>
      </c>
      <c r="G2">
        <v>14.092000000000001</v>
      </c>
      <c r="H2">
        <v>13.817</v>
      </c>
      <c r="I2">
        <v>13.795</v>
      </c>
      <c r="J2">
        <v>13.959</v>
      </c>
      <c r="K2">
        <v>13.957000000000001</v>
      </c>
      <c r="L2">
        <v>13.926</v>
      </c>
      <c r="M2">
        <v>14.039</v>
      </c>
      <c r="N2">
        <v>14.207000000000001</v>
      </c>
      <c r="O2">
        <v>14.331</v>
      </c>
      <c r="P2">
        <v>14.535</v>
      </c>
      <c r="Q2">
        <v>14.696</v>
      </c>
    </row>
    <row r="3" spans="1:17">
      <c r="A3" t="s">
        <v>21</v>
      </c>
      <c r="B3">
        <v>11.398</v>
      </c>
      <c r="C3">
        <v>11.379</v>
      </c>
      <c r="D3">
        <v>11.294</v>
      </c>
      <c r="E3">
        <v>11.156000000000001</v>
      </c>
      <c r="F3">
        <v>11.308999999999999</v>
      </c>
      <c r="G3">
        <v>11.718999999999999</v>
      </c>
      <c r="H3">
        <v>11.625999999999999</v>
      </c>
      <c r="I3">
        <v>11.64</v>
      </c>
      <c r="J3">
        <v>11.75</v>
      </c>
      <c r="K3">
        <v>12.032999999999999</v>
      </c>
      <c r="L3">
        <v>12.087</v>
      </c>
      <c r="M3">
        <v>12.071</v>
      </c>
      <c r="N3">
        <v>12.108000000000001</v>
      </c>
      <c r="O3">
        <v>12.189</v>
      </c>
      <c r="P3">
        <v>12.336</v>
      </c>
      <c r="Q3">
        <v>12.497</v>
      </c>
    </row>
    <row r="4" spans="1:17">
      <c r="A4" t="s">
        <v>44</v>
      </c>
      <c r="B4">
        <v>13.638999999999999</v>
      </c>
      <c r="C4">
        <v>13.41</v>
      </c>
      <c r="D4">
        <v>13.379</v>
      </c>
      <c r="E4">
        <v>13.385</v>
      </c>
      <c r="F4">
        <v>13.847</v>
      </c>
      <c r="G4">
        <v>14.321</v>
      </c>
      <c r="H4">
        <v>13.95</v>
      </c>
      <c r="I4">
        <v>14.148</v>
      </c>
      <c r="J4">
        <v>14.377000000000001</v>
      </c>
      <c r="K4">
        <v>14.488</v>
      </c>
      <c r="L4">
        <v>14.308</v>
      </c>
      <c r="M4">
        <v>14.231999999999999</v>
      </c>
      <c r="N4">
        <v>14.137</v>
      </c>
      <c r="O4">
        <v>14.041</v>
      </c>
      <c r="P4">
        <v>13.94</v>
      </c>
      <c r="Q4">
        <v>14.044</v>
      </c>
    </row>
    <row r="5" spans="1:17">
      <c r="A5" t="s">
        <v>23</v>
      </c>
      <c r="B5">
        <v>3.5000000000000003E-2</v>
      </c>
      <c r="C5">
        <v>3.3000000000000002E-2</v>
      </c>
      <c r="D5">
        <v>2.8000000000000001E-2</v>
      </c>
      <c r="E5">
        <v>1.2999999999999999E-2</v>
      </c>
      <c r="F5">
        <v>8.9999999999999993E-3</v>
      </c>
      <c r="G5">
        <v>8.0000000000000002E-3</v>
      </c>
      <c r="H5">
        <v>0.05</v>
      </c>
      <c r="I5">
        <v>5.2999999999999999E-2</v>
      </c>
      <c r="J5">
        <v>3.9E-2</v>
      </c>
      <c r="K5">
        <v>3.7999999999999999E-2</v>
      </c>
      <c r="L5">
        <v>3.6999999999999998E-2</v>
      </c>
      <c r="M5">
        <v>2.7E-2</v>
      </c>
      <c r="N5">
        <v>2.1000000000000001E-2</v>
      </c>
      <c r="O5">
        <v>1.4999999999999999E-2</v>
      </c>
      <c r="P5">
        <v>1.2999999999999999E-2</v>
      </c>
      <c r="Q5">
        <v>1.2999999999999999E-2</v>
      </c>
    </row>
    <row r="6" spans="1:17">
      <c r="A6" t="s">
        <v>24</v>
      </c>
      <c r="B6">
        <v>14.784000000000001</v>
      </c>
      <c r="C6">
        <v>14.956</v>
      </c>
      <c r="D6">
        <v>14.625</v>
      </c>
      <c r="E6">
        <v>14.247999999999999</v>
      </c>
      <c r="F6">
        <v>14.552</v>
      </c>
      <c r="G6">
        <v>15.407999999999999</v>
      </c>
      <c r="H6">
        <v>15.69</v>
      </c>
      <c r="I6">
        <v>15.492000000000001</v>
      </c>
      <c r="J6">
        <v>15.714</v>
      </c>
      <c r="K6">
        <v>15.345000000000001</v>
      </c>
      <c r="L6">
        <v>15.118</v>
      </c>
      <c r="M6">
        <v>15.247</v>
      </c>
      <c r="N6">
        <v>15.260999999999999</v>
      </c>
      <c r="O6">
        <v>15.259</v>
      </c>
      <c r="P6">
        <v>15.318</v>
      </c>
      <c r="Q6">
        <v>15.643000000000001</v>
      </c>
    </row>
    <row r="7" spans="1:17">
      <c r="A7" t="s">
        <v>25</v>
      </c>
      <c r="B7">
        <v>11.443</v>
      </c>
      <c r="C7">
        <v>11.435</v>
      </c>
      <c r="D7">
        <v>11.461</v>
      </c>
      <c r="E7">
        <v>11.515000000000001</v>
      </c>
      <c r="F7">
        <v>11.585000000000001</v>
      </c>
      <c r="G7">
        <v>11.696999999999999</v>
      </c>
      <c r="H7">
        <v>11.532999999999999</v>
      </c>
      <c r="I7">
        <v>11.51</v>
      </c>
      <c r="J7">
        <v>11.367000000000001</v>
      </c>
      <c r="K7">
        <v>11.157999999999999</v>
      </c>
      <c r="L7">
        <v>11.323</v>
      </c>
      <c r="M7">
        <v>11.074</v>
      </c>
      <c r="N7">
        <v>11.097</v>
      </c>
      <c r="O7">
        <v>11.247</v>
      </c>
      <c r="P7">
        <v>11.439</v>
      </c>
      <c r="Q7">
        <v>11.968999999999999</v>
      </c>
    </row>
    <row r="8" spans="1:17">
      <c r="A8" t="s">
        <v>26</v>
      </c>
      <c r="B8">
        <v>4.5220000000000002</v>
      </c>
      <c r="C8">
        <v>4.5039999999999996</v>
      </c>
      <c r="D8">
        <v>4.3789999999999996</v>
      </c>
      <c r="E8">
        <v>4.524</v>
      </c>
      <c r="F8">
        <v>5.048</v>
      </c>
      <c r="G8">
        <v>5.8609999999999998</v>
      </c>
      <c r="H8">
        <v>5.8730000000000002</v>
      </c>
      <c r="I8">
        <v>5.4809999999999999</v>
      </c>
      <c r="J8">
        <v>5.4610000000000003</v>
      </c>
      <c r="K8">
        <v>5.2450000000000001</v>
      </c>
      <c r="L8">
        <v>5.2880000000000003</v>
      </c>
      <c r="M8">
        <v>5.3390000000000004</v>
      </c>
      <c r="N8">
        <v>5.3739999999999997</v>
      </c>
      <c r="O8">
        <v>5.3719999999999999</v>
      </c>
      <c r="P8">
        <v>5.4249999999999998</v>
      </c>
      <c r="Q8">
        <v>5.48</v>
      </c>
    </row>
    <row r="9" spans="1:17">
      <c r="A9" t="s">
        <v>27</v>
      </c>
      <c r="B9">
        <v>11.189</v>
      </c>
      <c r="C9">
        <v>11.464</v>
      </c>
      <c r="D9">
        <v>11.727</v>
      </c>
      <c r="E9">
        <v>11.430999999999999</v>
      </c>
      <c r="F9">
        <v>11.497</v>
      </c>
      <c r="G9">
        <v>12.135</v>
      </c>
      <c r="H9">
        <v>12.038</v>
      </c>
      <c r="I9">
        <v>12.007999999999999</v>
      </c>
      <c r="J9">
        <v>12.565</v>
      </c>
      <c r="K9">
        <v>12.545</v>
      </c>
      <c r="L9">
        <v>12.571999999999999</v>
      </c>
      <c r="M9">
        <v>12.602</v>
      </c>
      <c r="N9">
        <v>12.702</v>
      </c>
      <c r="O9">
        <v>11.95</v>
      </c>
      <c r="P9">
        <v>11.832000000000001</v>
      </c>
      <c r="Q9">
        <v>11.762</v>
      </c>
    </row>
    <row r="10" spans="1:17">
      <c r="A10" t="s">
        <v>28</v>
      </c>
      <c r="B10">
        <v>20.047000000000001</v>
      </c>
      <c r="C10">
        <v>20.806999999999999</v>
      </c>
      <c r="D10">
        <v>21.952999999999999</v>
      </c>
      <c r="E10">
        <v>21.821999999999999</v>
      </c>
      <c r="F10">
        <v>22.181000000000001</v>
      </c>
      <c r="G10">
        <v>22.844999999999999</v>
      </c>
      <c r="H10">
        <v>22.556000000000001</v>
      </c>
      <c r="I10">
        <v>23.166</v>
      </c>
      <c r="J10">
        <v>23.629000000000001</v>
      </c>
      <c r="K10">
        <v>24.004000000000001</v>
      </c>
      <c r="L10">
        <v>24.295000000000002</v>
      </c>
      <c r="M10">
        <v>24.044</v>
      </c>
      <c r="N10">
        <v>23.946000000000002</v>
      </c>
      <c r="O10">
        <v>23.992000000000001</v>
      </c>
      <c r="P10">
        <v>24.091999999999999</v>
      </c>
      <c r="Q10">
        <v>24.1</v>
      </c>
    </row>
    <row r="11" spans="1:17">
      <c r="A11" t="s">
        <v>29</v>
      </c>
      <c r="B11">
        <v>10.347</v>
      </c>
      <c r="C11">
        <v>10.488</v>
      </c>
      <c r="D11">
        <v>10.492000000000001</v>
      </c>
      <c r="E11">
        <v>10.907</v>
      </c>
      <c r="F11">
        <v>10.97</v>
      </c>
      <c r="G11">
        <v>10.339</v>
      </c>
      <c r="H11">
        <v>10.611000000000001</v>
      </c>
      <c r="I11">
        <v>10.353999999999999</v>
      </c>
      <c r="J11">
        <v>10.749000000000001</v>
      </c>
      <c r="K11">
        <v>10.534000000000001</v>
      </c>
      <c r="L11">
        <v>10.228999999999999</v>
      </c>
      <c r="M11">
        <v>10.352</v>
      </c>
      <c r="N11">
        <v>10.622</v>
      </c>
      <c r="O11">
        <v>11.531000000000001</v>
      </c>
      <c r="P11">
        <v>11.657999999999999</v>
      </c>
      <c r="Q11">
        <v>11.942</v>
      </c>
    </row>
    <row r="12" spans="1:17">
      <c r="A12" t="s">
        <v>30</v>
      </c>
      <c r="B12">
        <v>11.111000000000001</v>
      </c>
      <c r="C12">
        <v>11.233000000000001</v>
      </c>
      <c r="D12">
        <v>11.185</v>
      </c>
      <c r="E12">
        <v>12.372999999999999</v>
      </c>
      <c r="F12">
        <v>12.372999999999999</v>
      </c>
      <c r="G12">
        <v>11.978</v>
      </c>
      <c r="H12">
        <v>11.238</v>
      </c>
      <c r="I12">
        <v>12.433</v>
      </c>
      <c r="J12">
        <v>13.298</v>
      </c>
      <c r="K12">
        <v>13.15</v>
      </c>
      <c r="L12">
        <v>12.936999999999999</v>
      </c>
      <c r="M12">
        <v>13.048999999999999</v>
      </c>
      <c r="N12">
        <v>13.364000000000001</v>
      </c>
      <c r="O12">
        <v>12.222</v>
      </c>
      <c r="P12">
        <v>12.048</v>
      </c>
      <c r="Q12">
        <v>11.302</v>
      </c>
    </row>
    <row r="13" spans="1:17">
      <c r="A13" t="s">
        <v>31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</row>
    <row r="14" spans="1:17">
      <c r="A14" t="s">
        <v>32</v>
      </c>
      <c r="B14">
        <v>3.637</v>
      </c>
      <c r="C14">
        <v>3.661</v>
      </c>
      <c r="D14">
        <v>3.6920000000000002</v>
      </c>
      <c r="E14">
        <v>3.94</v>
      </c>
      <c r="F14">
        <v>4.2380000000000004</v>
      </c>
      <c r="G14">
        <v>4.2290000000000001</v>
      </c>
      <c r="H14">
        <v>4.0110000000000001</v>
      </c>
      <c r="I14">
        <v>4.2699999999999996</v>
      </c>
      <c r="J14">
        <v>3.8969999999999998</v>
      </c>
      <c r="K14">
        <v>4.101</v>
      </c>
      <c r="L14">
        <v>4.0880000000000001</v>
      </c>
      <c r="M14">
        <v>3.2440000000000002</v>
      </c>
      <c r="N14">
        <v>3.4039999999999999</v>
      </c>
      <c r="O14">
        <v>3.31</v>
      </c>
      <c r="P14">
        <v>3.286</v>
      </c>
      <c r="Q14">
        <v>3.3610000000000002</v>
      </c>
    </row>
    <row r="15" spans="1:17">
      <c r="A15" t="s">
        <v>33</v>
      </c>
      <c r="B15">
        <v>11.827999999999999</v>
      </c>
      <c r="C15">
        <v>12.007999999999999</v>
      </c>
      <c r="D15">
        <v>11.943</v>
      </c>
      <c r="E15">
        <v>12.433</v>
      </c>
      <c r="F15">
        <v>12.91</v>
      </c>
      <c r="G15">
        <v>13.164</v>
      </c>
      <c r="H15">
        <v>12.978999999999999</v>
      </c>
      <c r="I15">
        <v>12.836</v>
      </c>
      <c r="J15">
        <v>12.983000000000001</v>
      </c>
      <c r="K15">
        <v>13.05</v>
      </c>
      <c r="L15">
        <v>12.885</v>
      </c>
      <c r="M15">
        <v>12.95</v>
      </c>
      <c r="N15">
        <v>12.728999999999999</v>
      </c>
      <c r="O15">
        <v>12.704000000000001</v>
      </c>
      <c r="P15">
        <v>13</v>
      </c>
      <c r="Q15">
        <v>13.255000000000001</v>
      </c>
    </row>
    <row r="16" spans="1:17">
      <c r="A16" t="s">
        <v>34</v>
      </c>
      <c r="B16">
        <v>10.257999999999999</v>
      </c>
      <c r="C16">
        <v>10.276</v>
      </c>
      <c r="D16">
        <v>9.6910000000000007</v>
      </c>
      <c r="E16">
        <v>9.7100000000000009</v>
      </c>
      <c r="F16">
        <v>10.178000000000001</v>
      </c>
      <c r="G16">
        <v>11.164</v>
      </c>
      <c r="H16">
        <v>10.622999999999999</v>
      </c>
      <c r="I16">
        <v>10.513999999999999</v>
      </c>
      <c r="J16">
        <v>10.872999999999999</v>
      </c>
      <c r="K16">
        <v>10.709</v>
      </c>
      <c r="L16">
        <v>10.3</v>
      </c>
      <c r="M16">
        <v>10.364000000000001</v>
      </c>
      <c r="N16">
        <v>10.176</v>
      </c>
      <c r="O16">
        <v>10.499000000000001</v>
      </c>
      <c r="P16">
        <v>10.504</v>
      </c>
      <c r="Q16">
        <v>10.494</v>
      </c>
    </row>
    <row r="17" spans="1:17">
      <c r="A17" t="s">
        <v>35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</row>
    <row r="18" spans="1:17">
      <c r="A18" t="s">
        <v>36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</row>
    <row r="19" spans="1:17">
      <c r="A19" t="s">
        <v>37</v>
      </c>
      <c r="B19">
        <v>7.3220000000000001</v>
      </c>
      <c r="C19">
        <v>7.5220000000000002</v>
      </c>
      <c r="D19">
        <v>7.5110000000000001</v>
      </c>
      <c r="E19">
        <v>7.569</v>
      </c>
      <c r="F19">
        <v>7.7789999999999999</v>
      </c>
      <c r="G19">
        <v>7.9930000000000003</v>
      </c>
      <c r="H19">
        <v>8.0050000000000008</v>
      </c>
      <c r="I19">
        <v>6.4269999999999996</v>
      </c>
      <c r="J19">
        <v>6.4349999999999996</v>
      </c>
      <c r="K19">
        <v>6.6449999999999996</v>
      </c>
      <c r="L19">
        <v>8.4670000000000005</v>
      </c>
      <c r="M19">
        <v>8.5009999999999994</v>
      </c>
      <c r="N19">
        <v>8.4770000000000003</v>
      </c>
      <c r="O19">
        <v>8.6180000000000003</v>
      </c>
      <c r="P19">
        <v>8.85</v>
      </c>
      <c r="Q19">
        <v>9.2309999999999999</v>
      </c>
    </row>
    <row r="20" spans="1:17">
      <c r="A20" t="s">
        <v>38</v>
      </c>
      <c r="B20">
        <v>6.0010000000000003</v>
      </c>
      <c r="C20">
        <v>6.0490000000000004</v>
      </c>
      <c r="D20">
        <v>6.0720000000000001</v>
      </c>
      <c r="E20">
        <v>6.0140000000000002</v>
      </c>
      <c r="F20">
        <v>6.1840000000000002</v>
      </c>
      <c r="G20">
        <v>6.1029999999999998</v>
      </c>
      <c r="H20">
        <v>6.077</v>
      </c>
      <c r="I20">
        <v>6.1120000000000001</v>
      </c>
      <c r="J20">
        <v>6.0919999999999996</v>
      </c>
      <c r="K20">
        <v>5.9530000000000003</v>
      </c>
      <c r="L20">
        <v>5.86</v>
      </c>
      <c r="M20">
        <v>5.9509999999999996</v>
      </c>
      <c r="N20">
        <v>6.1150000000000002</v>
      </c>
      <c r="O20">
        <v>6.2960000000000003</v>
      </c>
      <c r="P20">
        <v>6.2949999999999999</v>
      </c>
      <c r="Q20">
        <v>6.4329999999999998</v>
      </c>
    </row>
    <row r="21" spans="1:17">
      <c r="A21" t="s">
        <v>39</v>
      </c>
      <c r="B21">
        <v>14.606</v>
      </c>
      <c r="C21">
        <v>14.659000000000001</v>
      </c>
      <c r="D21">
        <v>14.769</v>
      </c>
      <c r="E21">
        <v>14.856999999999999</v>
      </c>
      <c r="F21">
        <v>14.731</v>
      </c>
      <c r="G21">
        <v>14.103999999999999</v>
      </c>
      <c r="H21">
        <v>14.426</v>
      </c>
      <c r="I21">
        <v>14.499000000000001</v>
      </c>
      <c r="J21">
        <v>14.597</v>
      </c>
      <c r="K21">
        <v>14.557</v>
      </c>
      <c r="L21">
        <v>14.394</v>
      </c>
      <c r="M21">
        <v>14.263999999999999</v>
      </c>
      <c r="N21">
        <v>14.585000000000001</v>
      </c>
      <c r="O21">
        <v>14.816000000000001</v>
      </c>
      <c r="P21">
        <v>15.34</v>
      </c>
      <c r="Q21">
        <v>15.468999999999999</v>
      </c>
    </row>
    <row r="22" spans="1:17">
      <c r="A22" t="s">
        <v>40</v>
      </c>
      <c r="B22">
        <v>12.587</v>
      </c>
      <c r="C22">
        <v>11.959</v>
      </c>
      <c r="D22">
        <v>11.292999999999999</v>
      </c>
      <c r="E22">
        <v>11.234999999999999</v>
      </c>
      <c r="F22">
        <v>11.342000000000001</v>
      </c>
      <c r="G22">
        <v>12.037000000000001</v>
      </c>
      <c r="H22">
        <v>11.654</v>
      </c>
      <c r="I22">
        <v>11.706</v>
      </c>
      <c r="J22">
        <v>11.925000000000001</v>
      </c>
      <c r="K22">
        <v>12.945</v>
      </c>
      <c r="L22">
        <v>13.09</v>
      </c>
      <c r="M22">
        <v>13.343999999999999</v>
      </c>
      <c r="N22">
        <v>13.821999999999999</v>
      </c>
      <c r="O22">
        <v>14.2</v>
      </c>
      <c r="P22">
        <v>14.315</v>
      </c>
      <c r="Q22">
        <v>14.592000000000001</v>
      </c>
    </row>
    <row r="23" spans="1:17">
      <c r="A23" t="s">
        <v>41</v>
      </c>
      <c r="B23">
        <v>5.202</v>
      </c>
      <c r="C23">
        <v>5.1520000000000001</v>
      </c>
      <c r="D23">
        <v>5.1130000000000004</v>
      </c>
      <c r="E23">
        <v>5.0880000000000001</v>
      </c>
      <c r="F23">
        <v>5.22</v>
      </c>
      <c r="G23">
        <v>5.351</v>
      </c>
      <c r="H23">
        <v>5.1349999999999998</v>
      </c>
      <c r="I23">
        <v>5.2359999999999998</v>
      </c>
      <c r="J23">
        <v>5.3860000000000001</v>
      </c>
      <c r="K23">
        <v>5.4290000000000003</v>
      </c>
      <c r="L23">
        <v>5.351</v>
      </c>
      <c r="M23">
        <v>5.2610000000000001</v>
      </c>
      <c r="N23">
        <v>5.298</v>
      </c>
      <c r="O23">
        <v>5.298</v>
      </c>
      <c r="P23">
        <v>5.3170000000000002</v>
      </c>
      <c r="Q23">
        <v>5.3109999999999999</v>
      </c>
    </row>
    <row r="24" spans="1:17">
      <c r="A24" t="s">
        <v>42</v>
      </c>
      <c r="B24">
        <v>6.4509999999999996</v>
      </c>
      <c r="C24">
        <v>6.3259999999999996</v>
      </c>
      <c r="D24">
        <v>6.1529999999999996</v>
      </c>
      <c r="E24">
        <v>6.048</v>
      </c>
      <c r="F24">
        <v>6.085</v>
      </c>
      <c r="G24">
        <v>6.4459999999999997</v>
      </c>
      <c r="H24">
        <v>6.2839999999999998</v>
      </c>
      <c r="I24">
        <v>6.5730000000000004</v>
      </c>
      <c r="J24">
        <v>6.673</v>
      </c>
      <c r="K24">
        <v>6.6619999999999999</v>
      </c>
      <c r="L24">
        <v>6.6420000000000003</v>
      </c>
      <c r="M24">
        <v>6.7140000000000004</v>
      </c>
      <c r="N24">
        <v>6.7110000000000003</v>
      </c>
      <c r="O24">
        <v>6.7009999999999996</v>
      </c>
      <c r="P24">
        <v>6.6319999999999997</v>
      </c>
      <c r="Q24">
        <v>6.6879999999999997</v>
      </c>
    </row>
    <row r="25" spans="1:17">
      <c r="A25" t="s">
        <v>43</v>
      </c>
      <c r="B25">
        <v>5.5149999999999997</v>
      </c>
      <c r="C25">
        <v>5.1920000000000002</v>
      </c>
      <c r="D25">
        <v>5.23</v>
      </c>
      <c r="E25">
        <v>4.9619999999999997</v>
      </c>
      <c r="F25">
        <v>5.7480000000000002</v>
      </c>
      <c r="G25">
        <v>5.7229999999999999</v>
      </c>
      <c r="H25">
        <v>6.14</v>
      </c>
      <c r="I25">
        <v>7.1669999999999998</v>
      </c>
      <c r="J25">
        <v>6.7279999999999998</v>
      </c>
      <c r="K25">
        <v>6.9029999999999996</v>
      </c>
      <c r="L25">
        <v>6.9779999999999998</v>
      </c>
      <c r="M25">
        <v>7.2430000000000003</v>
      </c>
      <c r="N25">
        <v>7.2430000000000003</v>
      </c>
      <c r="O25">
        <v>7.2350000000000003</v>
      </c>
      <c r="P25">
        <v>7.1820000000000004</v>
      </c>
      <c r="Q25">
        <v>7.2409999999999997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C00000"/>
  </sheetPr>
  <dimension ref="A1:W210"/>
  <sheetViews>
    <sheetView topLeftCell="A33" workbookViewId="0">
      <pane xSplit="1" topLeftCell="R1" activePane="topRight" state="frozen"/>
      <selection pane="topRight" activeCell="W51" sqref="W51"/>
    </sheetView>
  </sheetViews>
  <sheetFormatPr baseColWidth="10" defaultRowHeight="13.2"/>
  <cols>
    <col min="1" max="1" width="57" customWidth="1"/>
    <col min="8" max="8" width="14.77734375" customWidth="1"/>
    <col min="18" max="18" width="13" bestFit="1" customWidth="1"/>
    <col min="19" max="19" width="15.44140625" customWidth="1"/>
    <col min="20" max="20" width="15" customWidth="1"/>
    <col min="21" max="21" width="14.33203125" customWidth="1"/>
  </cols>
  <sheetData>
    <row r="1" spans="1:23" s="35" customFormat="1" ht="12"/>
    <row r="2" spans="1:23" s="35" customFormat="1" ht="12">
      <c r="A2" s="225" t="s">
        <v>76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91"/>
      <c r="T2" s="91"/>
      <c r="U2" s="91"/>
    </row>
    <row r="3" spans="1:23" s="35" customFormat="1" ht="12"/>
    <row r="4" spans="1:23" s="35" customFormat="1" ht="12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</row>
    <row r="5" spans="1:23" s="35" customFormat="1" ht="12">
      <c r="B5" s="92">
        <v>2000</v>
      </c>
      <c r="C5" s="92">
        <v>2001</v>
      </c>
      <c r="D5" s="92">
        <v>2002</v>
      </c>
      <c r="E5" s="92">
        <v>2003</v>
      </c>
      <c r="F5" s="92">
        <v>2004</v>
      </c>
      <c r="G5" s="92">
        <v>2005</v>
      </c>
      <c r="H5" s="92">
        <v>2006</v>
      </c>
      <c r="I5" s="92">
        <v>2007</v>
      </c>
      <c r="J5" s="92">
        <v>2008</v>
      </c>
      <c r="K5" s="92">
        <v>2009</v>
      </c>
      <c r="L5" s="92">
        <v>2010</v>
      </c>
      <c r="M5" s="92">
        <v>2011</v>
      </c>
      <c r="N5" s="92">
        <v>2012</v>
      </c>
      <c r="O5" s="92">
        <v>2013</v>
      </c>
      <c r="P5" s="92">
        <v>2014</v>
      </c>
      <c r="Q5" s="92">
        <v>2015</v>
      </c>
      <c r="R5" s="92">
        <v>2016</v>
      </c>
      <c r="S5" s="92">
        <v>2017</v>
      </c>
      <c r="T5" s="92" t="s">
        <v>154</v>
      </c>
      <c r="U5" s="92" t="s">
        <v>161</v>
      </c>
    </row>
    <row r="6" spans="1:23" s="35" customFormat="1" ht="12"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</row>
    <row r="7" spans="1:23" s="35" customFormat="1" ht="12">
      <c r="A7" s="93" t="s">
        <v>77</v>
      </c>
      <c r="B7" s="94">
        <f>B23+B8</f>
        <v>2005.0826925828674</v>
      </c>
      <c r="C7" s="94">
        <f>C23+C8</f>
        <v>2777.8553067858197</v>
      </c>
      <c r="D7" s="94">
        <f>D23+D8</f>
        <v>3199.3260840215999</v>
      </c>
      <c r="E7" s="94">
        <f>E23+E8</f>
        <v>3357.0779509089998</v>
      </c>
      <c r="F7" s="94">
        <f>F23+F8</f>
        <v>3795.0682015319999</v>
      </c>
      <c r="G7" s="94">
        <f>G23+G9</f>
        <v>4522.1600525533995</v>
      </c>
      <c r="H7" s="94">
        <f t="shared" ref="H7:R7" si="0">H23+H9</f>
        <v>5257.6389633568006</v>
      </c>
      <c r="I7" s="94">
        <f t="shared" si="0"/>
        <v>5967.0060515104697</v>
      </c>
      <c r="J7" s="94">
        <f t="shared" si="0"/>
        <v>7128.0203442600005</v>
      </c>
      <c r="K7" s="94">
        <f t="shared" si="0"/>
        <v>7761.9301340900001</v>
      </c>
      <c r="L7" s="94">
        <f t="shared" si="0"/>
        <v>9104.1668823700002</v>
      </c>
      <c r="M7" s="94">
        <f t="shared" si="0"/>
        <v>9900.4277558859994</v>
      </c>
      <c r="N7" s="94">
        <f t="shared" si="0"/>
        <v>12363.902049446799</v>
      </c>
      <c r="O7" s="94">
        <f t="shared" si="0"/>
        <v>13846.6612278188</v>
      </c>
      <c r="P7" s="94">
        <f t="shared" si="0"/>
        <v>14698.780522245501</v>
      </c>
      <c r="Q7" s="94">
        <f t="shared" si="0"/>
        <v>15743.439636182147</v>
      </c>
      <c r="R7" s="94">
        <f t="shared" si="0"/>
        <v>14227.407124022098</v>
      </c>
      <c r="S7" s="94">
        <f>S23+S9</f>
        <v>14234.53477567049</v>
      </c>
      <c r="T7" s="94">
        <f>T23+T9</f>
        <v>15684.698735914601</v>
      </c>
      <c r="U7" s="94">
        <f>U23+U9</f>
        <v>14602.51727581707</v>
      </c>
    </row>
    <row r="8" spans="1:23" s="38" customFormat="1" ht="12">
      <c r="A8" s="95" t="s">
        <v>78</v>
      </c>
      <c r="B8" s="96">
        <f>+B10+B11+B14</f>
        <v>1651.7656225828673</v>
      </c>
      <c r="C8" s="96">
        <f t="shared" ref="C8:P8" si="1">+C10+C11+C14</f>
        <v>2348.8852267858197</v>
      </c>
      <c r="D8" s="96">
        <f t="shared" si="1"/>
        <v>2705.6689440216001</v>
      </c>
      <c r="E8" s="96">
        <f t="shared" si="1"/>
        <v>2901.9109509089999</v>
      </c>
      <c r="F8" s="96">
        <f t="shared" si="1"/>
        <v>3254.0022015320001</v>
      </c>
      <c r="G8" s="96">
        <f t="shared" si="1"/>
        <v>3923.4482861000001</v>
      </c>
      <c r="H8" s="96">
        <f t="shared" si="1"/>
        <v>4507.0688006399996</v>
      </c>
      <c r="I8" s="96">
        <f t="shared" si="1"/>
        <v>5131.6239042404704</v>
      </c>
      <c r="J8" s="96">
        <f t="shared" si="1"/>
        <v>6266.1411102900011</v>
      </c>
      <c r="K8" s="96">
        <f t="shared" si="1"/>
        <v>6689.6399623800007</v>
      </c>
      <c r="L8" s="96">
        <f t="shared" si="1"/>
        <v>7868.3454061499997</v>
      </c>
      <c r="M8" s="96">
        <f t="shared" si="1"/>
        <v>8731.5367913460013</v>
      </c>
      <c r="N8" s="96">
        <f t="shared" si="1"/>
        <v>11088.485522736799</v>
      </c>
      <c r="O8" s="96">
        <f t="shared" si="1"/>
        <v>12508.671103048797</v>
      </c>
      <c r="P8" s="96">
        <f t="shared" si="1"/>
        <v>13302.593323695501</v>
      </c>
      <c r="Q8" s="96">
        <f>+Q10+Q11+Q14</f>
        <v>13698.72521185215</v>
      </c>
      <c r="R8" s="96">
        <f>+R10+R11+R14</f>
        <v>12518.879093961899</v>
      </c>
      <c r="S8" s="96">
        <f>+S10+S11+S14</f>
        <v>12733.559470921406</v>
      </c>
      <c r="T8" s="97"/>
      <c r="U8" s="98"/>
    </row>
    <row r="9" spans="1:23" s="35" customFormat="1" ht="13.8">
      <c r="A9" s="99" t="s">
        <v>155</v>
      </c>
      <c r="B9" s="100">
        <v>1659.0003425827279</v>
      </c>
      <c r="C9" s="100">
        <v>2345.6533849266666</v>
      </c>
      <c r="D9" s="100">
        <v>2709.5485674388001</v>
      </c>
      <c r="E9" s="100">
        <v>2908.0893110114002</v>
      </c>
      <c r="F9" s="100">
        <v>3264.6599873764662</v>
      </c>
      <c r="G9" s="100">
        <v>3929.0010525533999</v>
      </c>
      <c r="H9" s="100">
        <v>4522.2521633568003</v>
      </c>
      <c r="I9" s="100">
        <v>5144.1104915104697</v>
      </c>
      <c r="J9" s="100">
        <v>6194.5110642600002</v>
      </c>
      <c r="K9" s="100">
        <v>6693.2535740900003</v>
      </c>
      <c r="L9" s="100">
        <v>7864.6679023699999</v>
      </c>
      <c r="M9" s="100">
        <v>8721.1732958859993</v>
      </c>
      <c r="N9" s="100">
        <v>11090.656509446799</v>
      </c>
      <c r="O9" s="100">
        <v>12513.479837818801</v>
      </c>
      <c r="P9" s="100">
        <v>13313.4914522455</v>
      </c>
      <c r="Q9" s="100">
        <v>13693.064436182147</v>
      </c>
      <c r="R9" s="100">
        <v>12564.832310563401</v>
      </c>
      <c r="S9" s="100">
        <v>12725.042114902801</v>
      </c>
      <c r="T9" s="38">
        <v>14077.591</v>
      </c>
      <c r="U9" s="132">
        <v>13180.508267439071</v>
      </c>
      <c r="V9" s="101">
        <v>13180508.267439071</v>
      </c>
      <c r="W9" s="35">
        <f>+V9/1000</f>
        <v>13180.508267439071</v>
      </c>
    </row>
    <row r="10" spans="1:23" s="35" customFormat="1" ht="12">
      <c r="A10" s="102" t="s">
        <v>79</v>
      </c>
      <c r="B10" s="103">
        <v>1673.4508910155439</v>
      </c>
      <c r="C10" s="103">
        <v>2386.73107096582</v>
      </c>
      <c r="D10" s="103">
        <v>2784.1967734516002</v>
      </c>
      <c r="E10" s="103">
        <v>3013.244802359</v>
      </c>
      <c r="F10" s="103">
        <v>3386.5939426619998</v>
      </c>
      <c r="G10" s="103">
        <v>4078.4480272700002</v>
      </c>
      <c r="H10" s="103">
        <v>4672.2774215299996</v>
      </c>
      <c r="I10" s="103">
        <v>5361.8672067604703</v>
      </c>
      <c r="J10" s="103">
        <v>6508.5238889200009</v>
      </c>
      <c r="K10" s="103">
        <v>6849.7884717900006</v>
      </c>
      <c r="L10" s="103">
        <v>8357.2032234999988</v>
      </c>
      <c r="M10" s="103">
        <v>9560.9937899460019</v>
      </c>
      <c r="N10" s="103">
        <v>11263.894157586799</v>
      </c>
      <c r="O10" s="103">
        <v>12757.722174208797</v>
      </c>
      <c r="P10" s="103">
        <v>13616.8171931455</v>
      </c>
      <c r="Q10" s="103">
        <v>13950.01601347215</v>
      </c>
      <c r="R10" s="103">
        <v>12662.664346961899</v>
      </c>
      <c r="S10" s="103">
        <v>12927.0075558914</v>
      </c>
      <c r="T10" s="104"/>
      <c r="U10" s="105"/>
    </row>
    <row r="11" spans="1:23" s="38" customFormat="1" ht="13.8">
      <c r="A11" s="95" t="s">
        <v>80</v>
      </c>
      <c r="B11" s="106">
        <v>14.558359820139399</v>
      </c>
      <c r="C11" s="106">
        <v>33.554076860000002</v>
      </c>
      <c r="D11" s="106">
        <v>48.594888579999996</v>
      </c>
      <c r="E11" s="106">
        <v>65.623801899999989</v>
      </c>
      <c r="F11" s="106">
        <v>81.259201189999999</v>
      </c>
      <c r="G11" s="106">
        <v>116.61181201999999</v>
      </c>
      <c r="H11" s="106">
        <v>158.35805022</v>
      </c>
      <c r="I11" s="106">
        <v>193.68122516</v>
      </c>
      <c r="J11" s="106">
        <v>209.86076028999997</v>
      </c>
      <c r="K11" s="106">
        <v>197.02298478000003</v>
      </c>
      <c r="L11" s="106">
        <v>209.09747590999999</v>
      </c>
      <c r="M11" s="106">
        <v>165.38099261999997</v>
      </c>
      <c r="N11" s="106">
        <v>119.30345148000001</v>
      </c>
      <c r="O11" s="106">
        <v>114.25821121999999</v>
      </c>
      <c r="P11" s="106">
        <v>204.53551467000003</v>
      </c>
      <c r="Q11" s="106">
        <v>326.07991251999999</v>
      </c>
      <c r="R11" s="106">
        <v>693.44468189999998</v>
      </c>
      <c r="S11" s="106">
        <v>716.26222956000026</v>
      </c>
      <c r="T11" s="98"/>
      <c r="U11" s="98"/>
      <c r="V11" s="131"/>
    </row>
    <row r="12" spans="1:23" s="38" customFormat="1" ht="12">
      <c r="A12" s="95" t="s">
        <v>81</v>
      </c>
      <c r="B12" s="106">
        <v>1.4811348195156688</v>
      </c>
      <c r="C12" s="106">
        <v>0.3514129700000001</v>
      </c>
      <c r="D12" s="106">
        <v>0.51640905999999986</v>
      </c>
      <c r="E12" s="106">
        <v>0.98020802000000007</v>
      </c>
      <c r="F12" s="106">
        <v>2.8025286199999999</v>
      </c>
      <c r="G12" s="106">
        <v>0.47428615999999996</v>
      </c>
      <c r="H12" s="106">
        <v>5.8630519799999998</v>
      </c>
      <c r="I12" s="106">
        <v>6.2627770200000006</v>
      </c>
      <c r="J12" s="106">
        <v>5.0302422699999996</v>
      </c>
      <c r="K12" s="106">
        <v>1.4339999999999999E-4</v>
      </c>
      <c r="L12" s="106">
        <v>1.9363999999999997E-4</v>
      </c>
      <c r="M12" s="106">
        <v>7.6319989900000005</v>
      </c>
      <c r="N12" s="106">
        <v>6.4188786000000011</v>
      </c>
      <c r="O12" s="106">
        <v>10.643356859999999</v>
      </c>
      <c r="P12" s="106">
        <v>4.8827743599999991</v>
      </c>
      <c r="Q12" s="106">
        <v>65.110585954500024</v>
      </c>
      <c r="R12" s="106">
        <v>31.418632648899997</v>
      </c>
      <c r="S12" s="106">
        <v>37.419195519999995</v>
      </c>
      <c r="T12" s="98"/>
      <c r="U12" s="98"/>
    </row>
    <row r="13" spans="1:23" s="38" customFormat="1">
      <c r="A13" s="95"/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7"/>
      <c r="T13" s="98"/>
      <c r="U13" s="98"/>
    </row>
    <row r="14" spans="1:23" s="38" customFormat="1" ht="12">
      <c r="A14" s="95" t="s">
        <v>82</v>
      </c>
      <c r="B14" s="106">
        <f>+B15+B16</f>
        <v>-36.243628252815952</v>
      </c>
      <c r="C14" s="106">
        <f t="shared" ref="C14:R14" si="2">+C15+C16</f>
        <v>-71.399921039999995</v>
      </c>
      <c r="D14" s="106">
        <f t="shared" si="2"/>
        <v>-127.12271801</v>
      </c>
      <c r="E14" s="106">
        <f t="shared" si="2"/>
        <v>-176.95765334999999</v>
      </c>
      <c r="F14" s="106">
        <f t="shared" si="2"/>
        <v>-213.85094232</v>
      </c>
      <c r="G14" s="106">
        <f t="shared" si="2"/>
        <v>-271.61155319</v>
      </c>
      <c r="H14" s="106">
        <f t="shared" si="2"/>
        <v>-323.56667111000002</v>
      </c>
      <c r="I14" s="106">
        <f t="shared" si="2"/>
        <v>-423.92452767999998</v>
      </c>
      <c r="J14" s="106">
        <f t="shared" si="2"/>
        <v>-452.24353891999999</v>
      </c>
      <c r="K14" s="106">
        <f t="shared" si="2"/>
        <v>-357.17149418999998</v>
      </c>
      <c r="L14" s="106">
        <f t="shared" si="2"/>
        <v>-697.95529325999996</v>
      </c>
      <c r="M14" s="106">
        <f t="shared" si="2"/>
        <v>-994.83799122000005</v>
      </c>
      <c r="N14" s="106">
        <f t="shared" si="2"/>
        <v>-294.71208632999998</v>
      </c>
      <c r="O14" s="106">
        <f t="shared" si="2"/>
        <v>-363.30928238000001</v>
      </c>
      <c r="P14" s="106">
        <f t="shared" si="2"/>
        <v>-518.75938411999994</v>
      </c>
      <c r="Q14" s="106">
        <f t="shared" si="2"/>
        <v>-577.37071414000002</v>
      </c>
      <c r="R14" s="106">
        <f t="shared" si="2"/>
        <v>-837.22993489999999</v>
      </c>
      <c r="S14" s="106">
        <f>+S15+S16</f>
        <v>-909.71031452999398</v>
      </c>
      <c r="T14" s="98"/>
      <c r="U14" s="98"/>
    </row>
    <row r="15" spans="1:23" s="38" customFormat="1" ht="12">
      <c r="A15" s="95" t="s">
        <v>83</v>
      </c>
      <c r="B15" s="106">
        <v>-14.450421252815952</v>
      </c>
      <c r="C15" s="106">
        <v>-41.077686039999996</v>
      </c>
      <c r="D15" s="106">
        <v>-74.64820601000001</v>
      </c>
      <c r="E15" s="106">
        <v>-105.15549134999999</v>
      </c>
      <c r="F15" s="106">
        <v>-122.60665632</v>
      </c>
      <c r="G15" s="106">
        <v>-151.25115919000001</v>
      </c>
      <c r="H15" s="106">
        <v>-152.96103306000001</v>
      </c>
      <c r="I15" s="106">
        <v>-225.00801288999997</v>
      </c>
      <c r="J15" s="106">
        <v>-235.91457421000001</v>
      </c>
      <c r="K15" s="106">
        <v>-156.534898</v>
      </c>
      <c r="L15" s="106">
        <v>-492.90383851999997</v>
      </c>
      <c r="M15" s="106">
        <v>-839.82049405999999</v>
      </c>
      <c r="N15" s="106">
        <v>-173.31175825999998</v>
      </c>
      <c r="O15" s="106">
        <v>-244.18442807</v>
      </c>
      <c r="P15" s="106">
        <v>-303.32532386999998</v>
      </c>
      <c r="Q15" s="106">
        <v>-256.95596226999999</v>
      </c>
      <c r="R15" s="106">
        <v>-97.832538630000002</v>
      </c>
      <c r="S15" s="106">
        <v>-201.97238909999399</v>
      </c>
      <c r="T15" s="98"/>
      <c r="U15" s="98"/>
    </row>
    <row r="16" spans="1:23" s="38" customFormat="1" ht="12">
      <c r="A16" s="95" t="s">
        <v>84</v>
      </c>
      <c r="B16" s="106">
        <v>-21.793206999999999</v>
      </c>
      <c r="C16" s="106">
        <v>-30.322234999999999</v>
      </c>
      <c r="D16" s="106">
        <v>-52.474511999999997</v>
      </c>
      <c r="E16" s="106">
        <v>-71.802161999999996</v>
      </c>
      <c r="F16" s="106">
        <v>-91.244286000000002</v>
      </c>
      <c r="G16" s="106">
        <v>-120.360394</v>
      </c>
      <c r="H16" s="106">
        <v>-170.60563805000001</v>
      </c>
      <c r="I16" s="106">
        <v>-198.91651478999998</v>
      </c>
      <c r="J16" s="106">
        <v>-216.32896471000001</v>
      </c>
      <c r="K16" s="106">
        <v>-200.63659619000001</v>
      </c>
      <c r="L16" s="106">
        <v>-205.05145474</v>
      </c>
      <c r="M16" s="106">
        <v>-155.01749716</v>
      </c>
      <c r="N16" s="106">
        <v>-121.40032806999999</v>
      </c>
      <c r="O16" s="106">
        <v>-119.12485431</v>
      </c>
      <c r="P16" s="106">
        <v>-215.43406024999999</v>
      </c>
      <c r="Q16" s="106">
        <v>-320.41475187000003</v>
      </c>
      <c r="R16" s="106">
        <v>-739.39739626999994</v>
      </c>
      <c r="S16" s="106">
        <v>-707.73792543000002</v>
      </c>
      <c r="T16" s="98"/>
      <c r="U16" s="98"/>
    </row>
    <row r="17" spans="1:21" s="38" customFormat="1" ht="12">
      <c r="A17" s="108" t="s">
        <v>149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9">
        <v>-286.44658000999999</v>
      </c>
      <c r="N17" s="109">
        <v>-358.81340019999999</v>
      </c>
      <c r="O17" s="109">
        <v>-332.61906336999999</v>
      </c>
      <c r="P17" s="109">
        <v>-391.06159511000004</v>
      </c>
      <c r="Q17" s="109">
        <v>-303.92022438999999</v>
      </c>
      <c r="R17" s="109">
        <v>-402.37170632999999</v>
      </c>
      <c r="S17" s="109">
        <v>-468.77193130000001</v>
      </c>
      <c r="T17" s="98"/>
      <c r="U17" s="98"/>
    </row>
    <row r="18" spans="1:21" s="38" customFormat="1" ht="12">
      <c r="A18" s="95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98"/>
      <c r="T18" s="98"/>
      <c r="U18" s="98"/>
    </row>
    <row r="19" spans="1:21" s="38" customFormat="1">
      <c r="A19" s="95" t="s">
        <v>85</v>
      </c>
      <c r="B19" s="106">
        <f>+B20+B21</f>
        <v>0</v>
      </c>
      <c r="C19" s="106">
        <f t="shared" ref="C19:R19" si="3">+C20+C21</f>
        <v>0</v>
      </c>
      <c r="D19" s="106">
        <f t="shared" si="3"/>
        <v>0</v>
      </c>
      <c r="E19" s="106">
        <f t="shared" si="3"/>
        <v>0</v>
      </c>
      <c r="F19" s="106">
        <f t="shared" si="3"/>
        <v>0</v>
      </c>
      <c r="G19" s="106">
        <f t="shared" si="3"/>
        <v>0</v>
      </c>
      <c r="H19" s="106">
        <f t="shared" si="3"/>
        <v>0</v>
      </c>
      <c r="I19" s="106">
        <f t="shared" si="3"/>
        <v>0</v>
      </c>
      <c r="J19" s="106">
        <f t="shared" si="3"/>
        <v>0</v>
      </c>
      <c r="K19" s="106">
        <f t="shared" si="3"/>
        <v>0</v>
      </c>
      <c r="L19" s="106">
        <f t="shared" si="3"/>
        <v>0</v>
      </c>
      <c r="M19" s="106">
        <f t="shared" si="3"/>
        <v>0</v>
      </c>
      <c r="N19" s="106">
        <f t="shared" si="3"/>
        <v>0</v>
      </c>
      <c r="O19" s="106">
        <f t="shared" si="3"/>
        <v>0</v>
      </c>
      <c r="P19" s="106">
        <f t="shared" si="3"/>
        <v>0</v>
      </c>
      <c r="Q19" s="106">
        <f t="shared" si="3"/>
        <v>0</v>
      </c>
      <c r="R19" s="106">
        <f t="shared" si="3"/>
        <v>0</v>
      </c>
      <c r="S19" s="110">
        <f>S21+S20</f>
        <v>0</v>
      </c>
      <c r="T19" s="98"/>
      <c r="U19" s="98"/>
    </row>
    <row r="20" spans="1:21" s="38" customFormat="1" ht="12">
      <c r="A20" s="95" t="s">
        <v>86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98"/>
      <c r="U20" s="98"/>
    </row>
    <row r="21" spans="1:21" s="38" customFormat="1">
      <c r="A21" s="95" t="s">
        <v>87</v>
      </c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10"/>
      <c r="T21" s="98"/>
      <c r="U21" s="98"/>
    </row>
    <row r="22" spans="1:21" s="38" customFormat="1" ht="12">
      <c r="A22" s="95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98"/>
      <c r="T22" s="98"/>
      <c r="U22" s="98"/>
    </row>
    <row r="23" spans="1:21" s="35" customFormat="1" ht="12">
      <c r="A23" s="102" t="s">
        <v>88</v>
      </c>
      <c r="B23" s="103">
        <v>353.31707</v>
      </c>
      <c r="C23" s="103">
        <v>428.97008</v>
      </c>
      <c r="D23" s="103">
        <v>493.65713999999997</v>
      </c>
      <c r="E23" s="103">
        <v>455.16699999999997</v>
      </c>
      <c r="F23" s="103">
        <v>541.06600000000003</v>
      </c>
      <c r="G23" s="103">
        <v>593.15899999999999</v>
      </c>
      <c r="H23" s="103">
        <v>735.38679999999988</v>
      </c>
      <c r="I23" s="103">
        <v>822.89556000000005</v>
      </c>
      <c r="J23" s="103">
        <v>933.50927999999999</v>
      </c>
      <c r="K23" s="103">
        <v>1068.6765600000001</v>
      </c>
      <c r="L23" s="103">
        <v>1239.4989800000001</v>
      </c>
      <c r="M23" s="103">
        <v>1179.2544599999999</v>
      </c>
      <c r="N23" s="103">
        <v>1273.2455400000001</v>
      </c>
      <c r="O23" s="103">
        <v>1333.18139</v>
      </c>
      <c r="P23" s="103">
        <v>1385.28907</v>
      </c>
      <c r="Q23" s="103">
        <v>2050.3752000000004</v>
      </c>
      <c r="R23" s="103">
        <v>1662.5748134586975</v>
      </c>
      <c r="S23" s="104">
        <v>1509.49266076769</v>
      </c>
      <c r="T23" s="104">
        <v>1607.1077359146</v>
      </c>
      <c r="U23" s="111">
        <v>1422.0090083780003</v>
      </c>
    </row>
    <row r="24" spans="1:21" s="35" customFormat="1" ht="12">
      <c r="A24" s="105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05"/>
      <c r="U24" s="105"/>
    </row>
    <row r="25" spans="1:21" s="35" customFormat="1" ht="12">
      <c r="A25" s="93" t="s">
        <v>89</v>
      </c>
      <c r="B25" s="111">
        <v>60.180498528300021</v>
      </c>
      <c r="C25" s="111">
        <v>122.85243113799997</v>
      </c>
      <c r="D25" s="111">
        <v>168.538271288</v>
      </c>
      <c r="E25" s="111">
        <v>224.60555558999999</v>
      </c>
      <c r="F25" s="111">
        <v>274.20272370000004</v>
      </c>
      <c r="G25" s="111">
        <v>309.83326500999999</v>
      </c>
      <c r="H25" s="111">
        <v>298.37988008999997</v>
      </c>
      <c r="I25" s="111">
        <v>317.12170812699998</v>
      </c>
      <c r="J25" s="111">
        <v>430.16890777999981</v>
      </c>
      <c r="K25" s="111">
        <v>473.84381691900023</v>
      </c>
      <c r="L25" s="111">
        <v>502.51217696999998</v>
      </c>
      <c r="M25" s="111">
        <v>583.17906189000007</v>
      </c>
      <c r="N25" s="111">
        <v>698.8076558600003</v>
      </c>
      <c r="O25" s="111">
        <v>773.3446348299999</v>
      </c>
      <c r="P25" s="111">
        <v>851.12559725999984</v>
      </c>
      <c r="Q25" s="111">
        <v>945.00100658999986</v>
      </c>
      <c r="R25" s="111">
        <v>919.76714385000002</v>
      </c>
      <c r="S25" s="111">
        <v>957.2251972500037</v>
      </c>
      <c r="T25" s="112">
        <v>1086.4751225900002</v>
      </c>
      <c r="U25" s="111">
        <f>+U38*U44</f>
        <v>1076.8290452344982</v>
      </c>
    </row>
    <row r="26" spans="1:21" s="35" customFormat="1" ht="12">
      <c r="A26" s="105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5"/>
      <c r="U26" s="105"/>
    </row>
    <row r="27" spans="1:21" s="35" customFormat="1" ht="12">
      <c r="A27" s="93" t="s">
        <v>90</v>
      </c>
      <c r="B27" s="94">
        <v>227.90241567146677</v>
      </c>
      <c r="C27" s="94">
        <v>534.50997204999987</v>
      </c>
      <c r="D27" s="94">
        <v>767.31628796870962</v>
      </c>
      <c r="E27" s="94">
        <v>899.50996214910572</v>
      </c>
      <c r="F27" s="94">
        <v>1023.6041984541099</v>
      </c>
      <c r="G27" s="94">
        <v>1108.9703458700001</v>
      </c>
      <c r="H27" s="94">
        <v>1555.9555151509749</v>
      </c>
      <c r="I27" s="94">
        <v>1791.7915831046873</v>
      </c>
      <c r="J27" s="94">
        <v>2096.812998341994</v>
      </c>
      <c r="K27" s="94">
        <v>2060.9624421790772</v>
      </c>
      <c r="L27" s="94">
        <v>2540.4069498229692</v>
      </c>
      <c r="M27" s="94">
        <v>3970.8377657664132</v>
      </c>
      <c r="N27" s="94">
        <v>4755.9394571263247</v>
      </c>
      <c r="O27" s="94">
        <v>4546.5230539937502</v>
      </c>
      <c r="P27" s="94">
        <v>4718.0825034171366</v>
      </c>
      <c r="Q27" s="94">
        <v>5057.3083202633879</v>
      </c>
      <c r="R27" s="94">
        <v>4741.3607339549962</v>
      </c>
      <c r="S27" s="94">
        <v>5414.6435475517574</v>
      </c>
      <c r="T27" s="94">
        <v>5552.8021238154697</v>
      </c>
      <c r="U27" s="103">
        <v>5862.9450474344139</v>
      </c>
    </row>
    <row r="28" spans="1:21" s="35" customFormat="1" ht="12">
      <c r="A28" s="105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113"/>
      <c r="Q28" s="113"/>
      <c r="R28" s="113"/>
      <c r="S28" s="113"/>
      <c r="T28" s="105"/>
      <c r="U28" s="105"/>
    </row>
    <row r="29" spans="1:21" s="35" customFormat="1" ht="12">
      <c r="A29" s="93" t="s">
        <v>91</v>
      </c>
      <c r="B29" s="94">
        <f t="shared" ref="B29:Q29" si="4">B7+B27</f>
        <v>2232.9851082543341</v>
      </c>
      <c r="C29" s="94">
        <f t="shared" si="4"/>
        <v>3312.3652788358195</v>
      </c>
      <c r="D29" s="94">
        <f t="shared" si="4"/>
        <v>3966.6423719903096</v>
      </c>
      <c r="E29" s="94">
        <f t="shared" si="4"/>
        <v>4256.5879130581052</v>
      </c>
      <c r="F29" s="94">
        <f t="shared" si="4"/>
        <v>4818.6723999861097</v>
      </c>
      <c r="G29" s="94">
        <f t="shared" si="4"/>
        <v>5631.1303984234</v>
      </c>
      <c r="H29" s="94">
        <f t="shared" si="4"/>
        <v>6813.5944785077754</v>
      </c>
      <c r="I29" s="94">
        <f t="shared" si="4"/>
        <v>7758.7976346151572</v>
      </c>
      <c r="J29" s="94">
        <f t="shared" si="4"/>
        <v>9224.8333426019944</v>
      </c>
      <c r="K29" s="94">
        <f t="shared" si="4"/>
        <v>9822.8925762690778</v>
      </c>
      <c r="L29" s="94">
        <f t="shared" si="4"/>
        <v>11644.573832192969</v>
      </c>
      <c r="M29" s="94">
        <f t="shared" si="4"/>
        <v>13871.265521652413</v>
      </c>
      <c r="N29" s="94">
        <f t="shared" si="4"/>
        <v>17119.841506573124</v>
      </c>
      <c r="O29" s="94">
        <f t="shared" si="4"/>
        <v>18393.184281812551</v>
      </c>
      <c r="P29" s="94">
        <f t="shared" si="4"/>
        <v>19416.863025662638</v>
      </c>
      <c r="Q29" s="94">
        <f t="shared" si="4"/>
        <v>20800.747956445535</v>
      </c>
      <c r="R29" s="94">
        <f>R7+R27</f>
        <v>18968.767857977095</v>
      </c>
      <c r="S29" s="94">
        <f>S7+S27</f>
        <v>19649.178323222248</v>
      </c>
      <c r="T29" s="94">
        <f>T9+T27</f>
        <v>19630.393123815469</v>
      </c>
      <c r="U29" s="94">
        <f>U9+U27</f>
        <v>19043.453314873484</v>
      </c>
    </row>
    <row r="30" spans="1:21" s="35" customFormat="1" ht="12">
      <c r="A30" s="105"/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105"/>
      <c r="U30" s="105"/>
    </row>
    <row r="31" spans="1:21" s="35" customFormat="1" ht="12">
      <c r="A31" s="93" t="s">
        <v>92</v>
      </c>
      <c r="B31" s="94">
        <f t="shared" ref="B31:R31" si="5">B25+B29</f>
        <v>2293.1656067826343</v>
      </c>
      <c r="C31" s="94">
        <f t="shared" si="5"/>
        <v>3435.2177099738196</v>
      </c>
      <c r="D31" s="94">
        <f t="shared" si="5"/>
        <v>4135.1806432783096</v>
      </c>
      <c r="E31" s="94">
        <f t="shared" si="5"/>
        <v>4481.1934686481054</v>
      </c>
      <c r="F31" s="94">
        <f t="shared" si="5"/>
        <v>5092.8751236861099</v>
      </c>
      <c r="G31" s="94">
        <f t="shared" si="5"/>
        <v>5940.9636634334001</v>
      </c>
      <c r="H31" s="94">
        <f t="shared" si="5"/>
        <v>7111.9743585977758</v>
      </c>
      <c r="I31" s="94">
        <f t="shared" si="5"/>
        <v>8075.9193427421569</v>
      </c>
      <c r="J31" s="94">
        <f t="shared" si="5"/>
        <v>9655.0022503819946</v>
      </c>
      <c r="K31" s="94">
        <f t="shared" si="5"/>
        <v>10296.736393188077</v>
      </c>
      <c r="L31" s="94">
        <f t="shared" si="5"/>
        <v>12147.086009162969</v>
      </c>
      <c r="M31" s="94">
        <f t="shared" si="5"/>
        <v>14454.444583542412</v>
      </c>
      <c r="N31" s="94">
        <f t="shared" si="5"/>
        <v>17818.649162433125</v>
      </c>
      <c r="O31" s="94">
        <f t="shared" si="5"/>
        <v>19166.52891664255</v>
      </c>
      <c r="P31" s="94">
        <f t="shared" si="5"/>
        <v>20267.988622922639</v>
      </c>
      <c r="Q31" s="94">
        <f t="shared" si="5"/>
        <v>21745.748963035534</v>
      </c>
      <c r="R31" s="94">
        <f t="shared" si="5"/>
        <v>19888.535001827095</v>
      </c>
      <c r="S31" s="94">
        <f>S25+S29</f>
        <v>20606.403520472253</v>
      </c>
      <c r="T31" s="94">
        <f>T25+T29</f>
        <v>20716.868246405469</v>
      </c>
      <c r="U31" s="94">
        <f>U25+U29</f>
        <v>20120.282360107984</v>
      </c>
    </row>
    <row r="32" spans="1:21" s="35" customFormat="1" ht="12">
      <c r="A32" s="105"/>
      <c r="B32" s="105"/>
      <c r="C32" s="105"/>
      <c r="D32" s="105"/>
      <c r="E32" s="105"/>
      <c r="F32" s="105"/>
      <c r="G32" s="105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5"/>
      <c r="U32" s="105"/>
    </row>
    <row r="33" spans="1:22" s="35" customFormat="1" ht="12">
      <c r="A33" s="105"/>
      <c r="B33" s="105"/>
      <c r="C33" s="105"/>
      <c r="D33" s="105"/>
      <c r="E33" s="105"/>
      <c r="F33" s="105"/>
      <c r="G33" s="105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5"/>
      <c r="U33" s="105"/>
    </row>
    <row r="34" spans="1:22" s="35" customFormat="1" ht="12">
      <c r="A34" s="227" t="s">
        <v>93</v>
      </c>
      <c r="B34" s="227"/>
      <c r="C34" s="227"/>
      <c r="D34" s="227"/>
      <c r="E34" s="227"/>
      <c r="F34" s="227"/>
      <c r="G34" s="227"/>
      <c r="H34" s="227"/>
      <c r="I34" s="227"/>
      <c r="J34" s="227"/>
      <c r="K34" s="227"/>
      <c r="L34" s="227"/>
      <c r="M34" s="227"/>
      <c r="N34" s="227"/>
      <c r="O34" s="227"/>
      <c r="P34" s="227"/>
      <c r="Q34" s="227"/>
      <c r="R34" s="227"/>
      <c r="S34" s="114"/>
      <c r="T34" s="115"/>
      <c r="U34" s="115"/>
    </row>
    <row r="35" spans="1:22" s="35" customFormat="1" ht="12">
      <c r="A35" s="104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5"/>
      <c r="R35" s="105"/>
      <c r="S35" s="105"/>
      <c r="T35" s="105"/>
      <c r="U35" s="105"/>
    </row>
    <row r="36" spans="1:22" s="35" customFormat="1" ht="12">
      <c r="A36" s="104"/>
      <c r="B36" s="92">
        <v>2000</v>
      </c>
      <c r="C36" s="92">
        <v>2001</v>
      </c>
      <c r="D36" s="92">
        <v>2002</v>
      </c>
      <c r="E36" s="92">
        <v>2003</v>
      </c>
      <c r="F36" s="92">
        <v>2004</v>
      </c>
      <c r="G36" s="92">
        <v>2005</v>
      </c>
      <c r="H36" s="92">
        <v>2006</v>
      </c>
      <c r="I36" s="92">
        <v>2007</v>
      </c>
      <c r="J36" s="92">
        <v>2008</v>
      </c>
      <c r="K36" s="92">
        <v>2009</v>
      </c>
      <c r="L36" s="92">
        <v>2010</v>
      </c>
      <c r="M36" s="92">
        <v>2011</v>
      </c>
      <c r="N36" s="92">
        <v>2012</v>
      </c>
      <c r="O36" s="92">
        <v>2013</v>
      </c>
      <c r="P36" s="92">
        <v>2014</v>
      </c>
      <c r="Q36" s="92">
        <v>2015</v>
      </c>
      <c r="R36" s="92">
        <v>2016</v>
      </c>
      <c r="S36" s="92">
        <v>2017</v>
      </c>
      <c r="T36" s="92" t="s">
        <v>156</v>
      </c>
      <c r="U36" s="92" t="s">
        <v>157</v>
      </c>
    </row>
    <row r="37" spans="1:22" s="35" customFormat="1" ht="12">
      <c r="A37" s="104"/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5"/>
      <c r="R37" s="105"/>
      <c r="S37" s="105"/>
      <c r="T37" s="105"/>
      <c r="U37" s="105"/>
    </row>
    <row r="38" spans="1:22" s="35" customFormat="1" ht="15.6">
      <c r="A38" s="93" t="s">
        <v>158</v>
      </c>
      <c r="B38" s="94">
        <v>18318.600999999999</v>
      </c>
      <c r="C38" s="94">
        <v>24468.324000000001</v>
      </c>
      <c r="D38" s="94">
        <v>28548.945</v>
      </c>
      <c r="E38" s="94">
        <v>32432.859</v>
      </c>
      <c r="F38" s="94">
        <v>36591.661</v>
      </c>
      <c r="G38" s="94">
        <v>41507.084999999999</v>
      </c>
      <c r="H38" s="94">
        <v>46802.044000000002</v>
      </c>
      <c r="I38" s="94">
        <v>51007.777000000002</v>
      </c>
      <c r="J38" s="94">
        <v>61762.635000000002</v>
      </c>
      <c r="K38" s="94">
        <v>62519.686000000002</v>
      </c>
      <c r="L38" s="94">
        <v>69555.366999999998</v>
      </c>
      <c r="M38" s="94">
        <v>79276.664000000004</v>
      </c>
      <c r="N38" s="94">
        <v>87924.543999999994</v>
      </c>
      <c r="O38" s="94">
        <v>95129.659</v>
      </c>
      <c r="P38" s="94">
        <v>101726.33100000001</v>
      </c>
      <c r="Q38" s="94">
        <v>99290.380999999994</v>
      </c>
      <c r="R38" s="94">
        <v>99937.695999999996</v>
      </c>
      <c r="S38" s="94">
        <v>104295.86199999999</v>
      </c>
      <c r="T38" s="116">
        <v>107562.008</v>
      </c>
      <c r="U38" s="117">
        <v>107435.66499999999</v>
      </c>
      <c r="V38" s="35" t="s">
        <v>159</v>
      </c>
    </row>
    <row r="39" spans="1:22" s="35" customFormat="1" ht="12">
      <c r="A39" s="105"/>
      <c r="B39" s="118"/>
      <c r="C39" s="119"/>
      <c r="D39" s="118"/>
      <c r="E39" s="119"/>
      <c r="F39" s="118"/>
      <c r="G39" s="119"/>
      <c r="H39" s="118"/>
      <c r="I39" s="119"/>
      <c r="J39" s="118"/>
      <c r="K39" s="119"/>
      <c r="L39" s="118"/>
      <c r="M39" s="119"/>
      <c r="N39" s="118"/>
      <c r="O39" s="119"/>
      <c r="P39" s="118"/>
      <c r="Q39" s="119"/>
      <c r="R39" s="118"/>
      <c r="S39" s="119"/>
      <c r="T39" s="105"/>
      <c r="U39" s="105"/>
    </row>
    <row r="40" spans="1:22" s="35" customFormat="1" ht="12">
      <c r="A40" s="93" t="s">
        <v>145</v>
      </c>
      <c r="B40" s="120">
        <f t="shared" ref="B40:U40" si="6">+B41+B42</f>
        <v>0.10985104225932581</v>
      </c>
      <c r="C40" s="120">
        <f t="shared" si="6"/>
        <v>0.11339654750879817</v>
      </c>
      <c r="D40" s="120">
        <f t="shared" si="6"/>
        <v>0.11220049313341701</v>
      </c>
      <c r="E40" s="120">
        <f t="shared" si="6"/>
        <v>0.10369903902124078</v>
      </c>
      <c r="F40" s="120">
        <f t="shared" si="6"/>
        <v>0.1040052810769226</v>
      </c>
      <c r="G40" s="121">
        <f t="shared" si="6"/>
        <v>0.10894911200228587</v>
      </c>
      <c r="H40" s="121">
        <f t="shared" si="6"/>
        <v>0.11233780651453598</v>
      </c>
      <c r="I40" s="121">
        <f t="shared" si="6"/>
        <v>0.11698228000625217</v>
      </c>
      <c r="J40" s="121">
        <f t="shared" si="6"/>
        <v>0.11540991319848967</v>
      </c>
      <c r="K40" s="121">
        <f t="shared" si="6"/>
        <v>0.12415177731522836</v>
      </c>
      <c r="L40" s="121">
        <f t="shared" si="6"/>
        <v>0.1308909330083759</v>
      </c>
      <c r="M40" s="121">
        <f t="shared" si="6"/>
        <v>0.12488451527029441</v>
      </c>
      <c r="N40" s="121">
        <f t="shared" si="6"/>
        <v>0.14061946172216486</v>
      </c>
      <c r="O40" s="121">
        <f t="shared" si="6"/>
        <v>0.14555566973932704</v>
      </c>
      <c r="P40" s="121">
        <f t="shared" si="6"/>
        <v>0.14449337135972692</v>
      </c>
      <c r="Q40" s="121">
        <f t="shared" si="6"/>
        <v>0.15855956516253217</v>
      </c>
      <c r="R40" s="121">
        <f t="shared" si="6"/>
        <v>0.14236276893978123</v>
      </c>
      <c r="S40" s="130">
        <f t="shared" si="6"/>
        <v>0.1364822582862443</v>
      </c>
      <c r="T40" s="121">
        <f t="shared" si="6"/>
        <v>0.14582006256256019</v>
      </c>
      <c r="U40" s="121">
        <f t="shared" si="6"/>
        <v>0.13591871261575075</v>
      </c>
    </row>
    <row r="41" spans="1:22" s="38" customFormat="1" ht="12">
      <c r="A41" s="99" t="s">
        <v>155</v>
      </c>
      <c r="B41" s="122">
        <f t="shared" ref="B41:U41" si="7">+B9/B38</f>
        <v>9.0563703122456124E-2</v>
      </c>
      <c r="C41" s="122">
        <f t="shared" si="7"/>
        <v>9.5864898017807287E-2</v>
      </c>
      <c r="D41" s="122">
        <f t="shared" si="7"/>
        <v>9.4908886035501488E-2</v>
      </c>
      <c r="E41" s="122">
        <f t="shared" si="7"/>
        <v>8.9664907771818708E-2</v>
      </c>
      <c r="F41" s="122">
        <f t="shared" si="7"/>
        <v>8.9218688033223373E-2</v>
      </c>
      <c r="G41" s="122">
        <f t="shared" si="7"/>
        <v>9.465856377419421E-2</v>
      </c>
      <c r="H41" s="122">
        <f t="shared" si="7"/>
        <v>9.6625099607974385E-2</v>
      </c>
      <c r="I41" s="122">
        <f t="shared" si="7"/>
        <v>0.10084953303317785</v>
      </c>
      <c r="J41" s="122">
        <f t="shared" si="7"/>
        <v>0.10029544666059018</v>
      </c>
      <c r="K41" s="122">
        <f t="shared" si="7"/>
        <v>0.10705833637888072</v>
      </c>
      <c r="L41" s="122">
        <f t="shared" si="7"/>
        <v>0.11307061182453397</v>
      </c>
      <c r="M41" s="122">
        <f t="shared" si="7"/>
        <v>0.11000933762659336</v>
      </c>
      <c r="N41" s="122">
        <f t="shared" si="7"/>
        <v>0.12613834550505942</v>
      </c>
      <c r="O41" s="122">
        <f t="shared" si="7"/>
        <v>0.1315413086660891</v>
      </c>
      <c r="P41" s="122">
        <f t="shared" si="7"/>
        <v>0.13087556900332423</v>
      </c>
      <c r="Q41" s="122">
        <f t="shared" si="7"/>
        <v>0.13790927477841128</v>
      </c>
      <c r="R41" s="122">
        <f t="shared" si="7"/>
        <v>0.12572665584128936</v>
      </c>
      <c r="S41" s="122">
        <f t="shared" si="7"/>
        <v>0.12200907946762836</v>
      </c>
      <c r="T41" s="122">
        <f t="shared" si="7"/>
        <v>0.13087884153296953</v>
      </c>
      <c r="U41" s="122">
        <f t="shared" si="7"/>
        <v>0.12268280060852298</v>
      </c>
    </row>
    <row r="42" spans="1:22" s="35" customFormat="1" ht="12">
      <c r="A42" s="99" t="s">
        <v>94</v>
      </c>
      <c r="B42" s="123">
        <f t="shared" ref="B42:U42" si="8">B23/B$38</f>
        <v>1.9287339136869679E-2</v>
      </c>
      <c r="C42" s="123">
        <f t="shared" si="8"/>
        <v>1.7531649490990883E-2</v>
      </c>
      <c r="D42" s="123">
        <f t="shared" si="8"/>
        <v>1.7291607097915527E-2</v>
      </c>
      <c r="E42" s="123">
        <f t="shared" si="8"/>
        <v>1.4034131249422075E-2</v>
      </c>
      <c r="F42" s="123">
        <f t="shared" si="8"/>
        <v>1.478659304369922E-2</v>
      </c>
      <c r="G42" s="123">
        <f t="shared" si="8"/>
        <v>1.4290548228091662E-2</v>
      </c>
      <c r="H42" s="123">
        <f t="shared" si="8"/>
        <v>1.57127069065616E-2</v>
      </c>
      <c r="I42" s="123">
        <f t="shared" si="8"/>
        <v>1.6132746973074322E-2</v>
      </c>
      <c r="J42" s="123">
        <f t="shared" si="8"/>
        <v>1.5114466537899492E-2</v>
      </c>
      <c r="K42" s="123">
        <f t="shared" si="8"/>
        <v>1.7093440936347633E-2</v>
      </c>
      <c r="L42" s="123">
        <f t="shared" si="8"/>
        <v>1.7820321183841931E-2</v>
      </c>
      <c r="M42" s="123">
        <f t="shared" si="8"/>
        <v>1.4875177643701049E-2</v>
      </c>
      <c r="N42" s="123">
        <f t="shared" si="8"/>
        <v>1.4481116217105433E-2</v>
      </c>
      <c r="O42" s="123">
        <f t="shared" si="8"/>
        <v>1.4014361073237948E-2</v>
      </c>
      <c r="P42" s="123">
        <f t="shared" si="8"/>
        <v>1.3617802356402689E-2</v>
      </c>
      <c r="Q42" s="123">
        <f t="shared" si="8"/>
        <v>2.06502903841209E-2</v>
      </c>
      <c r="R42" s="123">
        <f t="shared" si="8"/>
        <v>1.6636113098491858E-2</v>
      </c>
      <c r="S42" s="123">
        <f t="shared" si="8"/>
        <v>1.447317881861593E-2</v>
      </c>
      <c r="T42" s="123">
        <f t="shared" si="8"/>
        <v>1.4941221029590671E-2</v>
      </c>
      <c r="U42" s="123">
        <f t="shared" si="8"/>
        <v>1.3235912007227771E-2</v>
      </c>
    </row>
    <row r="43" spans="1:22" s="35" customFormat="1" ht="12">
      <c r="A43" s="105"/>
      <c r="B43" s="124"/>
      <c r="C43" s="124"/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05"/>
      <c r="U43" s="105"/>
    </row>
    <row r="44" spans="1:22" s="35" customFormat="1" ht="12">
      <c r="A44" s="93" t="s">
        <v>146</v>
      </c>
      <c r="B44" s="125">
        <f t="shared" ref="B44:T44" si="9">B25/B$38</f>
        <v>3.2852125840996276E-3</v>
      </c>
      <c r="C44" s="125">
        <f t="shared" si="9"/>
        <v>5.0208764252917355E-3</v>
      </c>
      <c r="D44" s="125">
        <f t="shared" si="9"/>
        <v>5.9034850950884527E-3</v>
      </c>
      <c r="E44" s="125">
        <f t="shared" si="9"/>
        <v>6.9252468797154146E-3</v>
      </c>
      <c r="F44" s="125">
        <f t="shared" si="9"/>
        <v>7.4935850466039252E-3</v>
      </c>
      <c r="G44" s="125">
        <f t="shared" si="9"/>
        <v>7.4645874315192214E-3</v>
      </c>
      <c r="H44" s="125">
        <f t="shared" si="9"/>
        <v>6.3753600182504845E-3</v>
      </c>
      <c r="I44" s="125">
        <f t="shared" si="9"/>
        <v>6.2171246578144341E-3</v>
      </c>
      <c r="J44" s="125">
        <f t="shared" si="9"/>
        <v>6.9648729815364871E-3</v>
      </c>
      <c r="K44" s="125">
        <f t="shared" si="9"/>
        <v>7.5791138317457358E-3</v>
      </c>
      <c r="L44" s="125">
        <f t="shared" si="9"/>
        <v>7.2246355478219242E-3</v>
      </c>
      <c r="M44" s="125">
        <f t="shared" si="9"/>
        <v>7.3562512909221313E-3</v>
      </c>
      <c r="N44" s="125">
        <f t="shared" si="9"/>
        <v>7.9478109759659413E-3</v>
      </c>
      <c r="O44" s="125">
        <f t="shared" si="9"/>
        <v>8.1293746131267004E-3</v>
      </c>
      <c r="P44" s="125">
        <f t="shared" si="9"/>
        <v>8.3668170167269657E-3</v>
      </c>
      <c r="Q44" s="126">
        <f t="shared" si="9"/>
        <v>9.5175483976640187E-3</v>
      </c>
      <c r="R44" s="126">
        <f t="shared" si="9"/>
        <v>9.2034055282803409E-3</v>
      </c>
      <c r="S44" s="126">
        <f t="shared" si="9"/>
        <v>9.1779786742642172E-3</v>
      </c>
      <c r="T44" s="126">
        <f t="shared" si="9"/>
        <v>1.01009189284566E-2</v>
      </c>
      <c r="U44" s="126">
        <v>1.00230127977939E-2</v>
      </c>
    </row>
    <row r="45" spans="1:22" s="35" customFormat="1" ht="12">
      <c r="A45" s="105"/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05"/>
      <c r="U45" s="105"/>
    </row>
    <row r="46" spans="1:22" s="35" customFormat="1" ht="12">
      <c r="A46" s="93" t="s">
        <v>147</v>
      </c>
      <c r="B46" s="125">
        <f t="shared" ref="B46:U46" si="10">B27/B$38</f>
        <v>1.2441038246941826E-2</v>
      </c>
      <c r="C46" s="125">
        <f t="shared" si="10"/>
        <v>2.1844976879086604E-2</v>
      </c>
      <c r="D46" s="125">
        <f t="shared" si="10"/>
        <v>2.6877220435596118E-2</v>
      </c>
      <c r="E46" s="125">
        <f t="shared" si="10"/>
        <v>2.7734525721247877E-2</v>
      </c>
      <c r="F46" s="125">
        <f t="shared" si="10"/>
        <v>2.7973701397542731E-2</v>
      </c>
      <c r="G46" s="125">
        <f t="shared" si="10"/>
        <v>2.6717615700307552E-2</v>
      </c>
      <c r="H46" s="125">
        <f t="shared" si="10"/>
        <v>3.3245460714300741E-2</v>
      </c>
      <c r="I46" s="125">
        <f t="shared" si="10"/>
        <v>3.5127811649284135E-2</v>
      </c>
      <c r="J46" s="125">
        <f t="shared" si="10"/>
        <v>3.3949539205087247E-2</v>
      </c>
      <c r="K46" s="125">
        <f t="shared" si="10"/>
        <v>3.296501588602152E-2</v>
      </c>
      <c r="L46" s="125">
        <f t="shared" si="10"/>
        <v>3.6523521611538178E-2</v>
      </c>
      <c r="M46" s="125">
        <f t="shared" si="10"/>
        <v>5.0088355960165191E-2</v>
      </c>
      <c r="N46" s="125">
        <f t="shared" si="10"/>
        <v>5.409114725833921E-2</v>
      </c>
      <c r="O46" s="125">
        <f t="shared" si="10"/>
        <v>4.7792908140181077E-2</v>
      </c>
      <c r="P46" s="125">
        <f t="shared" si="10"/>
        <v>4.6380150124721756E-2</v>
      </c>
      <c r="Q46" s="125">
        <f t="shared" si="10"/>
        <v>5.093452426437349E-2</v>
      </c>
      <c r="R46" s="125">
        <f t="shared" si="10"/>
        <v>4.7443166329900144E-2</v>
      </c>
      <c r="S46" s="125">
        <f t="shared" si="10"/>
        <v>5.191618769641846E-2</v>
      </c>
      <c r="T46" s="125">
        <f t="shared" si="10"/>
        <v>5.1624195448410279E-2</v>
      </c>
      <c r="U46" s="125">
        <f t="shared" si="10"/>
        <v>5.4571682945643928E-2</v>
      </c>
    </row>
    <row r="47" spans="1:22" s="35" customFormat="1" ht="12">
      <c r="A47" s="105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05"/>
      <c r="U47" s="105"/>
    </row>
    <row r="48" spans="1:22" s="35" customFormat="1" ht="18">
      <c r="A48" s="127" t="s">
        <v>95</v>
      </c>
      <c r="B48" s="128">
        <f t="shared" ref="B48:U48" si="11">+B40+B44+B46</f>
        <v>0.12557729309036725</v>
      </c>
      <c r="C48" s="128">
        <f t="shared" si="11"/>
        <v>0.14026240081317651</v>
      </c>
      <c r="D48" s="128">
        <f t="shared" si="11"/>
        <v>0.14498119866410158</v>
      </c>
      <c r="E48" s="128">
        <f t="shared" si="11"/>
        <v>0.13835881162220406</v>
      </c>
      <c r="F48" s="128">
        <f t="shared" si="11"/>
        <v>0.13947256752106926</v>
      </c>
      <c r="G48" s="128">
        <f t="shared" si="11"/>
        <v>0.14313131513411265</v>
      </c>
      <c r="H48" s="128">
        <f t="shared" si="11"/>
        <v>0.1519586272470872</v>
      </c>
      <c r="I48" s="128">
        <f t="shared" si="11"/>
        <v>0.15832721631335073</v>
      </c>
      <c r="J48" s="128">
        <f t="shared" si="11"/>
        <v>0.1563243253851134</v>
      </c>
      <c r="K48" s="128">
        <f t="shared" si="11"/>
        <v>0.16469590703299561</v>
      </c>
      <c r="L48" s="128">
        <f t="shared" si="11"/>
        <v>0.17463909016773602</v>
      </c>
      <c r="M48" s="128">
        <f t="shared" si="11"/>
        <v>0.18232912252138175</v>
      </c>
      <c r="N48" s="128">
        <f t="shared" si="11"/>
        <v>0.20265841995647002</v>
      </c>
      <c r="O48" s="128">
        <f t="shared" si="11"/>
        <v>0.20147795249263484</v>
      </c>
      <c r="P48" s="128">
        <f t="shared" si="11"/>
        <v>0.19924033850117562</v>
      </c>
      <c r="Q48" s="128">
        <f t="shared" si="11"/>
        <v>0.21901163782456967</v>
      </c>
      <c r="R48" s="128">
        <f t="shared" si="11"/>
        <v>0.1990093407979617</v>
      </c>
      <c r="S48" s="128">
        <f>+S40+S44+S46</f>
        <v>0.19757642465692696</v>
      </c>
      <c r="T48" s="128">
        <f t="shared" si="11"/>
        <v>0.20754517693942709</v>
      </c>
      <c r="U48" s="128">
        <f t="shared" si="11"/>
        <v>0.2005134083591886</v>
      </c>
    </row>
    <row r="49" spans="1:19" s="35" customFormat="1" ht="12"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1"/>
      <c r="R49" s="41"/>
      <c r="S49" s="41"/>
    </row>
    <row r="50" spans="1:19" s="35" customFormat="1" ht="12">
      <c r="A50" s="35" t="s">
        <v>160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39"/>
      <c r="Q50" s="39"/>
      <c r="R50" s="39"/>
      <c r="S50" s="39"/>
    </row>
    <row r="51" spans="1:19" s="35" customFormat="1" ht="12"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R51" s="129"/>
      <c r="S51" s="129"/>
    </row>
    <row r="52" spans="1:19" s="35" customFormat="1" ht="12"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39"/>
      <c r="Q52" s="39"/>
      <c r="R52" s="39"/>
      <c r="S52" s="39"/>
    </row>
    <row r="53" spans="1:19" s="35" customFormat="1" ht="12"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39"/>
      <c r="Q53" s="39"/>
      <c r="R53" s="39"/>
      <c r="S53" s="39"/>
    </row>
    <row r="54" spans="1:19" s="35" customFormat="1" ht="12">
      <c r="A54" s="35" t="s">
        <v>150</v>
      </c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19" s="35" customFormat="1" ht="12">
      <c r="A55" s="35" t="s">
        <v>151</v>
      </c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</row>
    <row r="56" spans="1:19" s="35" customFormat="1" ht="12">
      <c r="A56" s="43" t="s">
        <v>98</v>
      </c>
      <c r="B56" s="44"/>
      <c r="C56" s="44"/>
      <c r="D56" s="44"/>
      <c r="E56" s="44"/>
      <c r="F56" s="44"/>
      <c r="G56" s="44"/>
    </row>
    <row r="57" spans="1:19" s="35" customFormat="1" ht="12"/>
    <row r="58" spans="1:19" s="35" customFormat="1" ht="12"/>
    <row r="59" spans="1:19" s="35" customFormat="1" ht="12"/>
    <row r="60" spans="1:19" s="35" customFormat="1" ht="12"/>
    <row r="61" spans="1:19" s="35" customFormat="1" ht="12"/>
    <row r="62" spans="1:19" s="35" customFormat="1" ht="12"/>
    <row r="63" spans="1:19" s="35" customFormat="1" ht="12"/>
    <row r="64" spans="1:19" s="35" customFormat="1" ht="12"/>
    <row r="65" s="35" customFormat="1" ht="12"/>
    <row r="66" s="35" customFormat="1" ht="12"/>
    <row r="67" s="35" customFormat="1" ht="12"/>
    <row r="68" s="35" customFormat="1" ht="12"/>
    <row r="69" s="35" customFormat="1" ht="12"/>
    <row r="70" s="35" customFormat="1" ht="12"/>
    <row r="71" s="35" customFormat="1" ht="12"/>
    <row r="72" s="35" customFormat="1" ht="12"/>
    <row r="73" s="35" customFormat="1" ht="12"/>
    <row r="74" s="35" customFormat="1" ht="12"/>
    <row r="75" s="35" customFormat="1" ht="12"/>
    <row r="76" s="35" customFormat="1" ht="12"/>
    <row r="77" s="35" customFormat="1" ht="12"/>
    <row r="78" s="35" customFormat="1" ht="12"/>
    <row r="79" s="35" customFormat="1" ht="12"/>
    <row r="80" s="35" customFormat="1" ht="12"/>
    <row r="81" s="35" customFormat="1" ht="12"/>
    <row r="82" s="35" customFormat="1" ht="12"/>
    <row r="83" s="35" customFormat="1" ht="12"/>
    <row r="84" s="35" customFormat="1" ht="12"/>
    <row r="85" s="35" customFormat="1" ht="12"/>
    <row r="86" s="35" customFormat="1" ht="12"/>
    <row r="87" s="35" customFormat="1" ht="12"/>
    <row r="88" s="35" customFormat="1" ht="12"/>
    <row r="89" s="35" customFormat="1" ht="12"/>
    <row r="90" s="35" customFormat="1" ht="12"/>
    <row r="91" s="35" customFormat="1" ht="12"/>
    <row r="92" s="35" customFormat="1" ht="12"/>
    <row r="93" s="35" customFormat="1" ht="12"/>
    <row r="94" s="35" customFormat="1" ht="12"/>
    <row r="95" s="35" customFormat="1" ht="12"/>
    <row r="96" s="35" customFormat="1" ht="12"/>
    <row r="97" s="35" customFormat="1" ht="12"/>
    <row r="98" s="35" customFormat="1" ht="12"/>
    <row r="99" s="35" customFormat="1" ht="12"/>
    <row r="100" s="35" customFormat="1" ht="12"/>
    <row r="101" s="35" customFormat="1" ht="12"/>
    <row r="102" s="35" customFormat="1" ht="12"/>
    <row r="103" s="35" customFormat="1" ht="12"/>
    <row r="104" s="35" customFormat="1" ht="12"/>
    <row r="105" s="35" customFormat="1" ht="12"/>
    <row r="106" s="35" customFormat="1" ht="12"/>
    <row r="107" s="35" customFormat="1" ht="12"/>
    <row r="108" s="35" customFormat="1" ht="12"/>
    <row r="109" s="35" customFormat="1" ht="12"/>
    <row r="110" s="35" customFormat="1" ht="12"/>
    <row r="111" s="35" customFormat="1" ht="12"/>
    <row r="112" s="35" customFormat="1" ht="12"/>
    <row r="113" s="35" customFormat="1" ht="12"/>
    <row r="114" s="35" customFormat="1" ht="12"/>
    <row r="115" s="35" customFormat="1" ht="12"/>
    <row r="116" s="35" customFormat="1" ht="12"/>
    <row r="117" s="35" customFormat="1" ht="12"/>
    <row r="118" s="35" customFormat="1" ht="12"/>
    <row r="119" s="35" customFormat="1" ht="12"/>
    <row r="120" s="35" customFormat="1" ht="12"/>
    <row r="121" s="35" customFormat="1" ht="12"/>
    <row r="122" s="35" customFormat="1" ht="12"/>
    <row r="123" s="35" customFormat="1" ht="12"/>
    <row r="124" s="35" customFormat="1" ht="12"/>
    <row r="125" s="35" customFormat="1" ht="12"/>
    <row r="126" s="35" customFormat="1" ht="12"/>
    <row r="127" s="35" customFormat="1" ht="12"/>
    <row r="128" s="35" customFormat="1" ht="12"/>
    <row r="129" s="35" customFormat="1" ht="12"/>
    <row r="130" s="35" customFormat="1" ht="12"/>
    <row r="131" s="35" customFormat="1" ht="12"/>
    <row r="132" s="35" customFormat="1" ht="12"/>
    <row r="133" s="35" customFormat="1" ht="12"/>
    <row r="134" s="35" customFormat="1" ht="12"/>
    <row r="135" s="35" customFormat="1" ht="12"/>
    <row r="136" s="35" customFormat="1" ht="12"/>
    <row r="137" s="35" customFormat="1" ht="12"/>
    <row r="138" s="35" customFormat="1" ht="12"/>
    <row r="139" s="35" customFormat="1" ht="12"/>
    <row r="140" s="35" customFormat="1" ht="12"/>
    <row r="141" s="35" customFormat="1" ht="12"/>
    <row r="142" s="35" customFormat="1" ht="12"/>
    <row r="143" s="35" customFormat="1" ht="12"/>
    <row r="144" s="35" customFormat="1" ht="12"/>
    <row r="145" s="35" customFormat="1" ht="12"/>
    <row r="146" s="35" customFormat="1" ht="12"/>
    <row r="147" s="35" customFormat="1" ht="12"/>
    <row r="148" s="35" customFormat="1" ht="12"/>
    <row r="149" s="35" customFormat="1" ht="12"/>
    <row r="150" s="35" customFormat="1" ht="12"/>
    <row r="151" s="35" customFormat="1" ht="12"/>
    <row r="152" s="35" customFormat="1" ht="12"/>
    <row r="153" s="35" customFormat="1" ht="12"/>
    <row r="154" s="35" customFormat="1" ht="12"/>
    <row r="155" s="35" customFormat="1" ht="12"/>
    <row r="156" s="35" customFormat="1" ht="12"/>
    <row r="157" s="35" customFormat="1" ht="12"/>
    <row r="158" s="35" customFormat="1" ht="12"/>
    <row r="159" s="35" customFormat="1" ht="12"/>
    <row r="160" s="35" customFormat="1" ht="12"/>
    <row r="161" s="35" customFormat="1" ht="12"/>
    <row r="162" s="35" customFormat="1" ht="12"/>
    <row r="163" s="35" customFormat="1" ht="12"/>
    <row r="164" s="35" customFormat="1" ht="12"/>
    <row r="165" s="35" customFormat="1" ht="12"/>
    <row r="166" s="35" customFormat="1" ht="12"/>
    <row r="167" s="35" customFormat="1" ht="12"/>
    <row r="168" s="35" customFormat="1" ht="12"/>
    <row r="169" s="35" customFormat="1" ht="12"/>
    <row r="170" s="35" customFormat="1" ht="12"/>
    <row r="171" s="35" customFormat="1" ht="12"/>
    <row r="172" s="35" customFormat="1" ht="12"/>
    <row r="173" s="35" customFormat="1" ht="12"/>
    <row r="174" s="35" customFormat="1" ht="12"/>
    <row r="175" s="35" customFormat="1" ht="12"/>
    <row r="176" s="35" customFormat="1" ht="12"/>
    <row r="177" s="35" customFormat="1" ht="12"/>
    <row r="178" s="35" customFormat="1" ht="12"/>
    <row r="179" s="35" customFormat="1" ht="12"/>
    <row r="180" s="35" customFormat="1" ht="12"/>
    <row r="181" s="35" customFormat="1" ht="12"/>
    <row r="182" s="35" customFormat="1" ht="12"/>
    <row r="183" s="35" customFormat="1" ht="12"/>
    <row r="184" s="35" customFormat="1" ht="12"/>
    <row r="185" s="35" customFormat="1" ht="12"/>
    <row r="186" s="35" customFormat="1" ht="12"/>
    <row r="187" s="35" customFormat="1" ht="12"/>
    <row r="188" s="35" customFormat="1" ht="12"/>
    <row r="189" s="35" customFormat="1" ht="12"/>
    <row r="190" s="35" customFormat="1" ht="12"/>
    <row r="191" s="35" customFormat="1" ht="12"/>
    <row r="192" s="35" customFormat="1" ht="12"/>
    <row r="193" s="35" customFormat="1" ht="12"/>
    <row r="194" s="35" customFormat="1" ht="12"/>
    <row r="195" s="35" customFormat="1" ht="12"/>
    <row r="196" s="35" customFormat="1" ht="12"/>
    <row r="197" s="35" customFormat="1" ht="12"/>
    <row r="198" s="35" customFormat="1" ht="12"/>
    <row r="199" s="35" customFormat="1" ht="12"/>
    <row r="200" s="35" customFormat="1" ht="12"/>
    <row r="201" s="35" customFormat="1" ht="12"/>
    <row r="202" s="35" customFormat="1" ht="12"/>
    <row r="203" s="35" customFormat="1" ht="12"/>
    <row r="204" s="35" customFormat="1" ht="12"/>
    <row r="205" s="35" customFormat="1" ht="12"/>
    <row r="206" s="35" customFormat="1" ht="12"/>
    <row r="207" s="35" customFormat="1" ht="12"/>
    <row r="208" s="35" customFormat="1" ht="12"/>
    <row r="209" s="35" customFormat="1" ht="12"/>
    <row r="210" s="35" customFormat="1" ht="12"/>
  </sheetData>
  <mergeCells count="2">
    <mergeCell ref="A2:R2"/>
    <mergeCell ref="A34:R34"/>
  </mergeCells>
  <pageMargins left="0.7" right="0.7" top="0.75" bottom="0.75" header="0.3" footer="0.3"/>
  <pageSetup paperSize="9" orientation="portrait"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5:I56"/>
  <sheetViews>
    <sheetView topLeftCell="A28" workbookViewId="0">
      <selection activeCell="K54" sqref="K54"/>
    </sheetView>
  </sheetViews>
  <sheetFormatPr baseColWidth="10" defaultRowHeight="13.2"/>
  <sheetData>
    <row r="5" spans="2:9">
      <c r="C5" s="23">
        <v>2004</v>
      </c>
    </row>
    <row r="6" spans="2:9" ht="14.4">
      <c r="B6" t="s">
        <v>70</v>
      </c>
      <c r="C6" s="15" t="s">
        <v>71</v>
      </c>
      <c r="D6" t="s">
        <v>72</v>
      </c>
      <c r="E6" t="s">
        <v>73</v>
      </c>
      <c r="F6" t="s">
        <v>74</v>
      </c>
    </row>
    <row r="7" spans="2:9">
      <c r="B7" s="13" t="s">
        <v>46</v>
      </c>
      <c r="C7" s="10">
        <v>47.6</v>
      </c>
      <c r="D7" s="18">
        <v>31.384</v>
      </c>
      <c r="E7" s="17">
        <v>14.827999999999999</v>
      </c>
      <c r="F7" s="18">
        <v>3.5000000000000003E-2</v>
      </c>
      <c r="G7">
        <f>+ROUND(C7,2)</f>
        <v>47.6</v>
      </c>
      <c r="H7">
        <f>+ROUND(D7,2)</f>
        <v>31.38</v>
      </c>
      <c r="I7">
        <f>+ROUND(E7,2)</f>
        <v>14.83</v>
      </c>
    </row>
    <row r="8" spans="2:9">
      <c r="B8" s="13" t="s">
        <v>52</v>
      </c>
      <c r="C8" s="10">
        <v>45.4</v>
      </c>
      <c r="D8" s="18">
        <v>25.295999999999999</v>
      </c>
      <c r="E8" s="17">
        <v>14.967000000000001</v>
      </c>
      <c r="F8" s="18">
        <v>5.2480000000000002</v>
      </c>
      <c r="G8">
        <f t="shared" ref="G8:G55" si="0">+ROUND(C8,2)</f>
        <v>45.4</v>
      </c>
      <c r="H8">
        <f t="shared" ref="H8:H55" si="1">+ROUND(D8,2)</f>
        <v>25.3</v>
      </c>
      <c r="I8">
        <f t="shared" ref="I8:I55" si="2">+ROUND(E8,2)</f>
        <v>14.97</v>
      </c>
    </row>
    <row r="9" spans="2:9">
      <c r="B9" s="13" t="s">
        <v>65</v>
      </c>
      <c r="C9" s="10">
        <v>43.1</v>
      </c>
      <c r="D9" s="18">
        <v>36.542000000000002</v>
      </c>
      <c r="E9" s="17">
        <v>5.8070000000000004</v>
      </c>
      <c r="F9" s="18">
        <v>0</v>
      </c>
      <c r="G9">
        <f t="shared" si="0"/>
        <v>43.1</v>
      </c>
      <c r="H9">
        <f t="shared" si="1"/>
        <v>36.54</v>
      </c>
      <c r="I9">
        <f t="shared" si="2"/>
        <v>5.81</v>
      </c>
    </row>
    <row r="10" spans="2:9">
      <c r="B10" s="13" t="s">
        <v>48</v>
      </c>
      <c r="C10" s="10">
        <v>42.9</v>
      </c>
      <c r="D10" s="18">
        <v>25.158000000000001</v>
      </c>
      <c r="E10" s="17">
        <v>4.13</v>
      </c>
      <c r="F10" s="18">
        <v>13.492000000000001</v>
      </c>
      <c r="G10">
        <f t="shared" si="0"/>
        <v>42.9</v>
      </c>
      <c r="H10">
        <f t="shared" si="1"/>
        <v>25.16</v>
      </c>
      <c r="I10">
        <f t="shared" si="2"/>
        <v>4.13</v>
      </c>
    </row>
    <row r="11" spans="2:9">
      <c r="B11" s="13" t="s">
        <v>47</v>
      </c>
      <c r="C11" s="10">
        <v>42.1</v>
      </c>
      <c r="D11" s="18">
        <v>17.434999999999999</v>
      </c>
      <c r="E11" s="17">
        <v>4.6580000000000004</v>
      </c>
      <c r="F11" s="18">
        <v>19.992000000000001</v>
      </c>
      <c r="G11">
        <f t="shared" si="0"/>
        <v>42.1</v>
      </c>
      <c r="H11">
        <f t="shared" si="1"/>
        <v>17.440000000000001</v>
      </c>
      <c r="I11">
        <f t="shared" si="2"/>
        <v>4.66</v>
      </c>
    </row>
    <row r="12" spans="2:9">
      <c r="B12" s="13" t="s">
        <v>51</v>
      </c>
      <c r="C12" s="10">
        <v>41.7</v>
      </c>
      <c r="D12" s="18">
        <v>28.234000000000002</v>
      </c>
      <c r="E12" s="17">
        <v>2.0129999999999999</v>
      </c>
      <c r="F12" s="18">
        <v>11.438000000000001</v>
      </c>
      <c r="G12">
        <f t="shared" si="0"/>
        <v>41.7</v>
      </c>
      <c r="H12">
        <f t="shared" si="1"/>
        <v>28.23</v>
      </c>
      <c r="I12">
        <f t="shared" si="2"/>
        <v>2.0099999999999998</v>
      </c>
    </row>
    <row r="13" spans="2:9">
      <c r="B13" s="13" t="s">
        <v>49</v>
      </c>
      <c r="C13" s="10">
        <v>41.7</v>
      </c>
      <c r="D13" s="18">
        <v>21.850999999999999</v>
      </c>
      <c r="E13" s="17">
        <v>8.6940000000000008</v>
      </c>
      <c r="F13" s="18">
        <v>11.195</v>
      </c>
      <c r="G13">
        <f t="shared" si="0"/>
        <v>41.7</v>
      </c>
      <c r="H13">
        <f t="shared" si="1"/>
        <v>21.85</v>
      </c>
      <c r="I13">
        <f t="shared" si="2"/>
        <v>8.69</v>
      </c>
    </row>
    <row r="14" spans="2:9">
      <c r="B14" s="13" t="s">
        <v>50</v>
      </c>
      <c r="C14" s="10">
        <v>39.200000000000003</v>
      </c>
      <c r="D14" s="18">
        <v>20.811</v>
      </c>
      <c r="E14" s="17">
        <v>6.5369999999999999</v>
      </c>
      <c r="F14" s="18">
        <v>11.855</v>
      </c>
      <c r="G14">
        <f t="shared" si="0"/>
        <v>39.200000000000003</v>
      </c>
      <c r="H14">
        <f t="shared" si="1"/>
        <v>20.81</v>
      </c>
      <c r="I14">
        <f t="shared" si="2"/>
        <v>6.54</v>
      </c>
    </row>
    <row r="15" spans="2:9">
      <c r="B15" s="13" t="s">
        <v>57</v>
      </c>
      <c r="C15" s="10">
        <v>37.4</v>
      </c>
      <c r="D15" s="18">
        <v>20.745999999999999</v>
      </c>
      <c r="E15" s="17">
        <v>2.8479999999999999</v>
      </c>
      <c r="F15" s="18">
        <v>13.763999999999999</v>
      </c>
      <c r="G15">
        <f t="shared" si="0"/>
        <v>37.4</v>
      </c>
      <c r="H15">
        <f t="shared" si="1"/>
        <v>20.75</v>
      </c>
      <c r="I15">
        <f t="shared" si="2"/>
        <v>2.85</v>
      </c>
    </row>
    <row r="16" spans="2:9">
      <c r="B16" s="13" t="s">
        <v>55</v>
      </c>
      <c r="C16" s="10">
        <v>37.1</v>
      </c>
      <c r="D16" s="18">
        <v>23.797000000000001</v>
      </c>
      <c r="E16" s="17">
        <v>2.2829999999999999</v>
      </c>
      <c r="F16" s="18">
        <v>11.061999999999999</v>
      </c>
      <c r="G16">
        <f t="shared" si="0"/>
        <v>37.1</v>
      </c>
      <c r="H16">
        <f t="shared" si="1"/>
        <v>23.8</v>
      </c>
      <c r="I16">
        <f t="shared" si="2"/>
        <v>2.2799999999999998</v>
      </c>
    </row>
    <row r="17" spans="2:9">
      <c r="B17" s="13" t="s">
        <v>56</v>
      </c>
      <c r="C17" s="10">
        <v>37.1</v>
      </c>
      <c r="D17" s="18">
        <v>24.736999999999998</v>
      </c>
      <c r="E17" s="17">
        <v>1.8180000000000001</v>
      </c>
      <c r="F17" s="18">
        <v>10.384</v>
      </c>
      <c r="G17">
        <f t="shared" si="0"/>
        <v>37.1</v>
      </c>
      <c r="H17">
        <f t="shared" si="1"/>
        <v>24.74</v>
      </c>
      <c r="I17">
        <f t="shared" si="2"/>
        <v>1.82</v>
      </c>
    </row>
    <row r="18" spans="2:9">
      <c r="B18" s="13" t="s">
        <v>67</v>
      </c>
      <c r="C18" s="10">
        <v>36.6</v>
      </c>
      <c r="D18" s="18">
        <v>27.96</v>
      </c>
      <c r="E18" s="17">
        <v>8.6</v>
      </c>
      <c r="F18" s="18">
        <v>0</v>
      </c>
      <c r="G18">
        <f t="shared" si="0"/>
        <v>36.6</v>
      </c>
      <c r="H18">
        <f t="shared" si="1"/>
        <v>27.96</v>
      </c>
      <c r="I18">
        <f t="shared" si="2"/>
        <v>8.6</v>
      </c>
    </row>
    <row r="19" spans="2:9">
      <c r="B19" s="13" t="s">
        <v>61</v>
      </c>
      <c r="C19" s="10">
        <v>34.6</v>
      </c>
      <c r="D19" s="18">
        <v>19.530999999999999</v>
      </c>
      <c r="E19" s="14">
        <v>0.38300000000000001</v>
      </c>
      <c r="F19" s="18">
        <v>14.709</v>
      </c>
      <c r="G19">
        <f t="shared" si="0"/>
        <v>34.6</v>
      </c>
      <c r="H19">
        <f t="shared" si="1"/>
        <v>19.53</v>
      </c>
      <c r="I19">
        <f t="shared" si="2"/>
        <v>0.38</v>
      </c>
    </row>
    <row r="20" spans="2:9">
      <c r="B20" s="13" t="s">
        <v>53</v>
      </c>
      <c r="C20" s="10">
        <v>34.5</v>
      </c>
      <c r="D20" s="18">
        <v>32.271999999999998</v>
      </c>
      <c r="E20" s="17">
        <v>1.8640000000000001</v>
      </c>
      <c r="F20" s="18">
        <v>0</v>
      </c>
      <c r="G20">
        <f t="shared" si="0"/>
        <v>34.5</v>
      </c>
      <c r="H20">
        <f t="shared" si="1"/>
        <v>32.270000000000003</v>
      </c>
      <c r="I20">
        <f t="shared" si="2"/>
        <v>1.86</v>
      </c>
    </row>
    <row r="21" spans="2:9">
      <c r="B21" s="13" t="s">
        <v>62</v>
      </c>
      <c r="C21" s="10">
        <v>34</v>
      </c>
      <c r="D21" s="18">
        <v>15.087</v>
      </c>
      <c r="E21" s="17">
        <v>7.5169999999999995</v>
      </c>
      <c r="F21" s="18">
        <v>11.534000000000001</v>
      </c>
      <c r="G21">
        <f t="shared" si="0"/>
        <v>34</v>
      </c>
      <c r="H21">
        <f t="shared" si="1"/>
        <v>15.09</v>
      </c>
      <c r="I21">
        <f t="shared" si="2"/>
        <v>7.52</v>
      </c>
    </row>
    <row r="22" spans="2:9">
      <c r="B22" s="13" t="s">
        <v>58</v>
      </c>
      <c r="C22" s="10">
        <v>33.799999999999997</v>
      </c>
      <c r="D22" s="18">
        <v>10.114000000000001</v>
      </c>
      <c r="E22" s="17">
        <v>9.8610000000000007</v>
      </c>
      <c r="F22" s="18">
        <v>13.743</v>
      </c>
      <c r="G22">
        <f t="shared" si="0"/>
        <v>33.799999999999997</v>
      </c>
      <c r="H22">
        <f t="shared" si="1"/>
        <v>10.11</v>
      </c>
      <c r="I22">
        <f t="shared" si="2"/>
        <v>9.86</v>
      </c>
    </row>
    <row r="23" spans="2:9">
      <c r="B23" s="13" t="s">
        <v>64</v>
      </c>
      <c r="C23" s="10">
        <v>33.200000000000003</v>
      </c>
      <c r="D23" s="18">
        <v>25.300999999999998</v>
      </c>
      <c r="E23" s="17">
        <v>1.5980000000000001</v>
      </c>
      <c r="F23" s="18">
        <v>6.3120000000000003</v>
      </c>
      <c r="G23">
        <f t="shared" si="0"/>
        <v>33.200000000000003</v>
      </c>
      <c r="H23">
        <f t="shared" si="1"/>
        <v>25.3</v>
      </c>
      <c r="I23">
        <f t="shared" si="2"/>
        <v>1.6</v>
      </c>
    </row>
    <row r="24" spans="2:9">
      <c r="B24" s="13" t="s">
        <v>66</v>
      </c>
      <c r="C24" s="10">
        <v>30.9</v>
      </c>
      <c r="D24" s="18">
        <v>18.155999999999999</v>
      </c>
      <c r="E24" s="17">
        <v>0.56499999999999995</v>
      </c>
      <c r="F24" s="29">
        <v>12.587</v>
      </c>
      <c r="G24">
        <f t="shared" si="0"/>
        <v>30.9</v>
      </c>
      <c r="H24">
        <f t="shared" si="1"/>
        <v>18.16</v>
      </c>
      <c r="I24">
        <f t="shared" si="2"/>
        <v>0.56999999999999995</v>
      </c>
    </row>
    <row r="25" spans="2:9">
      <c r="B25" s="13" t="s">
        <v>63</v>
      </c>
      <c r="C25" s="10">
        <v>30.4</v>
      </c>
      <c r="D25" s="18">
        <v>22.422000000000001</v>
      </c>
      <c r="E25" s="17">
        <v>4.0220000000000002</v>
      </c>
      <c r="F25" s="18">
        <v>4.5540000000000003</v>
      </c>
      <c r="G25">
        <f t="shared" si="0"/>
        <v>30.4</v>
      </c>
      <c r="H25">
        <f t="shared" si="1"/>
        <v>22.42</v>
      </c>
      <c r="I25">
        <f t="shared" si="2"/>
        <v>4.0199999999999996</v>
      </c>
    </row>
    <row r="26" spans="2:9">
      <c r="B26" s="13" t="s">
        <v>59</v>
      </c>
      <c r="C26" s="10">
        <v>29.8</v>
      </c>
      <c r="D26" s="18">
        <v>19.094000000000001</v>
      </c>
      <c r="E26" s="28">
        <v>0.254</v>
      </c>
      <c r="F26" s="18">
        <v>10.541</v>
      </c>
      <c r="G26">
        <f t="shared" si="0"/>
        <v>29.8</v>
      </c>
      <c r="H26">
        <f t="shared" si="1"/>
        <v>19.09</v>
      </c>
      <c r="I26">
        <f t="shared" si="2"/>
        <v>0.25</v>
      </c>
    </row>
    <row r="27" spans="2:9">
      <c r="B27" s="13" t="s">
        <v>60</v>
      </c>
      <c r="C27" s="10">
        <v>29.6</v>
      </c>
      <c r="D27" s="18">
        <v>20.713999999999999</v>
      </c>
      <c r="E27" s="17">
        <v>2.0150000000000001</v>
      </c>
      <c r="F27" s="14">
        <v>7.3159999999999998</v>
      </c>
      <c r="G27">
        <f t="shared" si="0"/>
        <v>29.6</v>
      </c>
      <c r="H27">
        <f t="shared" si="1"/>
        <v>20.71</v>
      </c>
      <c r="I27">
        <f t="shared" si="2"/>
        <v>2.02</v>
      </c>
    </row>
    <row r="28" spans="2:9">
      <c r="B28" s="13" t="s">
        <v>54</v>
      </c>
      <c r="C28" s="10">
        <v>29.1</v>
      </c>
      <c r="D28" s="18">
        <v>24.731999999999999</v>
      </c>
      <c r="E28" s="17">
        <v>0.63500000000000001</v>
      </c>
      <c r="F28" s="18">
        <v>3.6360000000000001</v>
      </c>
      <c r="G28">
        <f t="shared" si="0"/>
        <v>29.1</v>
      </c>
      <c r="H28">
        <f t="shared" si="1"/>
        <v>24.73</v>
      </c>
      <c r="I28">
        <f t="shared" si="2"/>
        <v>0.64</v>
      </c>
    </row>
    <row r="29" spans="2:9">
      <c r="B29" s="13" t="s">
        <v>69</v>
      </c>
      <c r="C29" s="10">
        <v>26.5</v>
      </c>
      <c r="D29" s="18">
        <v>9.1839999999999993</v>
      </c>
      <c r="E29" s="17">
        <v>10.774000000000001</v>
      </c>
      <c r="F29" s="18">
        <v>6.5090000000000003</v>
      </c>
      <c r="G29">
        <f t="shared" si="0"/>
        <v>26.5</v>
      </c>
      <c r="H29">
        <f t="shared" si="1"/>
        <v>9.18</v>
      </c>
      <c r="I29">
        <f t="shared" si="2"/>
        <v>10.77</v>
      </c>
    </row>
    <row r="30" spans="2:9">
      <c r="B30" s="13" t="s">
        <v>68</v>
      </c>
      <c r="C30" s="10">
        <v>24.1</v>
      </c>
      <c r="D30" s="10">
        <v>16.632000000000001</v>
      </c>
      <c r="E30" s="17">
        <v>1.69</v>
      </c>
      <c r="F30" s="18">
        <v>5.75</v>
      </c>
      <c r="G30">
        <f t="shared" si="0"/>
        <v>24.1</v>
      </c>
      <c r="H30">
        <f t="shared" si="1"/>
        <v>16.63</v>
      </c>
      <c r="I30">
        <f t="shared" si="2"/>
        <v>1.69</v>
      </c>
    </row>
    <row r="31" spans="2:9" ht="14.4">
      <c r="C31" s="15"/>
    </row>
    <row r="32" spans="2:9">
      <c r="B32" s="13" t="s">
        <v>46</v>
      </c>
      <c r="C32" s="14">
        <v>50.723999999999997</v>
      </c>
      <c r="D32" s="18">
        <v>38.109000000000002</v>
      </c>
      <c r="E32" s="17">
        <v>12.577</v>
      </c>
      <c r="F32" s="18">
        <v>3.7999999999999999E-2</v>
      </c>
      <c r="G32">
        <f t="shared" si="0"/>
        <v>50.72</v>
      </c>
      <c r="H32">
        <f t="shared" si="1"/>
        <v>38.11</v>
      </c>
      <c r="I32">
        <f t="shared" si="2"/>
        <v>12.58</v>
      </c>
    </row>
    <row r="33" spans="2:9">
      <c r="B33" s="13" t="s">
        <v>47</v>
      </c>
      <c r="C33" s="14">
        <v>45.12</v>
      </c>
      <c r="D33" s="18">
        <v>14.738</v>
      </c>
      <c r="E33" s="17">
        <v>5.9240000000000004</v>
      </c>
      <c r="F33" s="18">
        <v>24.457999999999998</v>
      </c>
      <c r="G33">
        <f t="shared" si="0"/>
        <v>45.12</v>
      </c>
      <c r="H33">
        <f t="shared" si="1"/>
        <v>14.74</v>
      </c>
      <c r="I33">
        <f t="shared" si="2"/>
        <v>5.92</v>
      </c>
    </row>
    <row r="34" spans="2:9">
      <c r="B34" s="13" t="s">
        <v>48</v>
      </c>
      <c r="C34" s="14">
        <v>44.33</v>
      </c>
      <c r="D34" s="18">
        <v>25.733000000000001</v>
      </c>
      <c r="E34" s="17">
        <v>4.4139999999999997</v>
      </c>
      <c r="F34" s="18">
        <v>14.183</v>
      </c>
      <c r="G34">
        <f t="shared" si="0"/>
        <v>44.33</v>
      </c>
      <c r="H34">
        <f t="shared" si="1"/>
        <v>25.73</v>
      </c>
      <c r="I34">
        <f t="shared" si="2"/>
        <v>4.41</v>
      </c>
    </row>
    <row r="35" spans="2:9">
      <c r="B35" s="13" t="s">
        <v>49</v>
      </c>
      <c r="C35" s="14">
        <v>43.77</v>
      </c>
      <c r="D35" s="18">
        <v>20.78</v>
      </c>
      <c r="E35" s="17">
        <v>10.32</v>
      </c>
      <c r="F35" s="18">
        <v>12.67</v>
      </c>
      <c r="G35">
        <f t="shared" si="0"/>
        <v>43.77</v>
      </c>
      <c r="H35">
        <f t="shared" si="1"/>
        <v>20.78</v>
      </c>
      <c r="I35">
        <f t="shared" si="2"/>
        <v>10.32</v>
      </c>
    </row>
    <row r="36" spans="2:9">
      <c r="B36" s="13" t="s">
        <v>50</v>
      </c>
      <c r="C36" s="14">
        <v>43.512</v>
      </c>
      <c r="D36" s="18">
        <v>23.494</v>
      </c>
      <c r="E36" s="17">
        <v>6.9130000000000003</v>
      </c>
      <c r="F36" s="18">
        <v>13.105</v>
      </c>
      <c r="G36">
        <f t="shared" si="0"/>
        <v>43.51</v>
      </c>
      <c r="H36">
        <f t="shared" si="1"/>
        <v>23.49</v>
      </c>
      <c r="I36">
        <f t="shared" si="2"/>
        <v>6.91</v>
      </c>
    </row>
    <row r="37" spans="2:9">
      <c r="B37" s="13" t="s">
        <v>51</v>
      </c>
      <c r="C37" s="14">
        <v>42.866999999999997</v>
      </c>
      <c r="D37" s="18">
        <v>28.556999999999999</v>
      </c>
      <c r="E37" s="17">
        <v>2.0470000000000002</v>
      </c>
      <c r="F37" s="18">
        <v>12.263</v>
      </c>
      <c r="G37">
        <f t="shared" si="0"/>
        <v>42.87</v>
      </c>
      <c r="H37">
        <f t="shared" si="1"/>
        <v>28.56</v>
      </c>
      <c r="I37">
        <f t="shared" si="2"/>
        <v>2.0499999999999998</v>
      </c>
    </row>
    <row r="38" spans="2:9">
      <c r="B38" s="13" t="s">
        <v>52</v>
      </c>
      <c r="C38" s="14">
        <v>42.546999999999997</v>
      </c>
      <c r="D38" s="18">
        <v>21.277999999999999</v>
      </c>
      <c r="E38" s="17">
        <v>15.808</v>
      </c>
      <c r="F38" s="18">
        <v>5.4610000000000003</v>
      </c>
      <c r="G38">
        <f t="shared" si="0"/>
        <v>42.55</v>
      </c>
      <c r="H38">
        <f t="shared" si="1"/>
        <v>21.28</v>
      </c>
      <c r="I38">
        <f t="shared" si="2"/>
        <v>15.81</v>
      </c>
    </row>
    <row r="39" spans="2:9">
      <c r="B39" s="13" t="s">
        <v>53</v>
      </c>
      <c r="C39" s="14">
        <v>32.366</v>
      </c>
      <c r="D39" s="18">
        <v>30.256</v>
      </c>
      <c r="E39" s="17">
        <v>2.11</v>
      </c>
      <c r="F39" s="18">
        <v>0</v>
      </c>
      <c r="G39">
        <f t="shared" si="0"/>
        <v>32.369999999999997</v>
      </c>
      <c r="H39">
        <f t="shared" si="1"/>
        <v>30.26</v>
      </c>
      <c r="I39">
        <f t="shared" si="2"/>
        <v>2.11</v>
      </c>
    </row>
    <row r="40" spans="2:9">
      <c r="B40" s="13" t="s">
        <v>54</v>
      </c>
      <c r="C40" s="14">
        <v>29.75</v>
      </c>
      <c r="D40" s="18">
        <v>24.631</v>
      </c>
      <c r="E40" s="17">
        <v>0.83299999999999996</v>
      </c>
      <c r="F40" s="18">
        <v>4.2859999999999996</v>
      </c>
      <c r="G40">
        <f t="shared" si="0"/>
        <v>29.75</v>
      </c>
      <c r="H40">
        <f t="shared" si="1"/>
        <v>24.63</v>
      </c>
      <c r="I40">
        <f t="shared" si="2"/>
        <v>0.83</v>
      </c>
    </row>
    <row r="41" spans="2:9">
      <c r="B41" s="13" t="s">
        <v>55</v>
      </c>
      <c r="C41" s="14">
        <v>38.377000000000002</v>
      </c>
      <c r="D41" s="18">
        <v>23.289000000000001</v>
      </c>
      <c r="E41" s="17">
        <v>2.19</v>
      </c>
      <c r="F41" s="18">
        <v>12.898</v>
      </c>
      <c r="G41">
        <f t="shared" si="0"/>
        <v>38.380000000000003</v>
      </c>
      <c r="H41">
        <f t="shared" si="1"/>
        <v>23.29</v>
      </c>
      <c r="I41">
        <f t="shared" si="2"/>
        <v>2.19</v>
      </c>
    </row>
    <row r="42" spans="2:9">
      <c r="B42" s="13" t="s">
        <v>56</v>
      </c>
      <c r="C42" s="14">
        <v>37.749000000000002</v>
      </c>
      <c r="D42" s="18">
        <v>25.998999999999999</v>
      </c>
      <c r="E42" s="17">
        <v>1.2310000000000001</v>
      </c>
      <c r="F42" s="18">
        <v>10.519</v>
      </c>
      <c r="G42">
        <f t="shared" si="0"/>
        <v>37.75</v>
      </c>
      <c r="H42">
        <f t="shared" si="1"/>
        <v>26</v>
      </c>
      <c r="I42">
        <f t="shared" si="2"/>
        <v>1.23</v>
      </c>
    </row>
    <row r="43" spans="2:9">
      <c r="B43" s="13" t="s">
        <v>57</v>
      </c>
      <c r="C43" s="14">
        <v>36.414000000000001</v>
      </c>
      <c r="D43" s="18">
        <v>18.216000000000001</v>
      </c>
      <c r="E43" s="17">
        <v>3.8860000000000001</v>
      </c>
      <c r="F43" s="18">
        <v>14.311999999999999</v>
      </c>
      <c r="G43">
        <f t="shared" si="0"/>
        <v>36.409999999999997</v>
      </c>
      <c r="H43">
        <f t="shared" si="1"/>
        <v>18.22</v>
      </c>
      <c r="I43">
        <f t="shared" si="2"/>
        <v>3.89</v>
      </c>
    </row>
    <row r="44" spans="2:9">
      <c r="B44" s="13" t="s">
        <v>58</v>
      </c>
      <c r="C44" s="14">
        <v>35.975999999999999</v>
      </c>
      <c r="D44" s="18">
        <v>11.387</v>
      </c>
      <c r="E44" s="17">
        <v>10.594999999999999</v>
      </c>
      <c r="F44" s="18">
        <v>13.994</v>
      </c>
      <c r="G44">
        <f t="shared" si="0"/>
        <v>35.979999999999997</v>
      </c>
      <c r="H44">
        <f t="shared" si="1"/>
        <v>11.39</v>
      </c>
      <c r="I44">
        <f t="shared" si="2"/>
        <v>10.6</v>
      </c>
    </row>
    <row r="45" spans="2:9">
      <c r="B45" s="13" t="s">
        <v>59</v>
      </c>
      <c r="C45" s="14">
        <v>35.811999999999998</v>
      </c>
      <c r="D45" s="18">
        <v>24.181000000000001</v>
      </c>
      <c r="E45" s="17">
        <v>1.367</v>
      </c>
      <c r="F45" s="18">
        <v>10.263999999999999</v>
      </c>
      <c r="G45">
        <f t="shared" si="0"/>
        <v>35.81</v>
      </c>
      <c r="H45">
        <f t="shared" si="1"/>
        <v>24.18</v>
      </c>
      <c r="I45">
        <f t="shared" si="2"/>
        <v>1.37</v>
      </c>
    </row>
    <row r="46" spans="2:9">
      <c r="B46" s="13" t="s">
        <v>60</v>
      </c>
      <c r="C46" s="14">
        <v>33.754000000000005</v>
      </c>
      <c r="D46" s="18">
        <v>22.771000000000001</v>
      </c>
      <c r="E46" s="17">
        <v>2.4809999999999999</v>
      </c>
      <c r="F46" s="14">
        <v>8.5020000000000007</v>
      </c>
      <c r="G46">
        <f t="shared" si="0"/>
        <v>33.75</v>
      </c>
      <c r="H46">
        <f t="shared" si="1"/>
        <v>22.77</v>
      </c>
      <c r="I46">
        <f t="shared" si="2"/>
        <v>2.48</v>
      </c>
    </row>
    <row r="47" spans="2:9">
      <c r="B47" s="13" t="s">
        <v>61</v>
      </c>
      <c r="C47" s="14">
        <v>33.301000000000002</v>
      </c>
      <c r="D47" s="18">
        <v>18.213999999999999</v>
      </c>
      <c r="E47" s="30">
        <v>0.40699999999999997</v>
      </c>
      <c r="F47" s="18">
        <v>14.68</v>
      </c>
      <c r="G47">
        <f t="shared" si="0"/>
        <v>33.299999999999997</v>
      </c>
      <c r="H47">
        <f t="shared" si="1"/>
        <v>18.21</v>
      </c>
      <c r="I47">
        <f t="shared" si="2"/>
        <v>0.41</v>
      </c>
    </row>
    <row r="48" spans="2:9">
      <c r="B48" s="13" t="s">
        <v>62</v>
      </c>
      <c r="C48" s="14">
        <v>33.055</v>
      </c>
      <c r="D48" s="18">
        <v>14.071</v>
      </c>
      <c r="E48" s="17">
        <v>7.7840000000000007</v>
      </c>
      <c r="F48" s="18">
        <v>11.2</v>
      </c>
      <c r="G48">
        <f t="shared" si="0"/>
        <v>33.06</v>
      </c>
      <c r="H48">
        <f t="shared" si="1"/>
        <v>14.07</v>
      </c>
      <c r="I48">
        <f t="shared" si="2"/>
        <v>7.78</v>
      </c>
    </row>
    <row r="49" spans="2:9">
      <c r="B49" s="13" t="s">
        <v>63</v>
      </c>
      <c r="C49" s="14">
        <v>32.713000000000001</v>
      </c>
      <c r="D49" s="18">
        <v>22.856000000000002</v>
      </c>
      <c r="E49" s="17">
        <v>4.3920000000000003</v>
      </c>
      <c r="F49" s="29">
        <v>5.4649999999999999</v>
      </c>
      <c r="G49">
        <f t="shared" si="0"/>
        <v>32.71</v>
      </c>
      <c r="H49">
        <f t="shared" si="1"/>
        <v>22.86</v>
      </c>
      <c r="I49">
        <f t="shared" si="2"/>
        <v>4.3899999999999997</v>
      </c>
    </row>
    <row r="50" spans="2:9">
      <c r="B50" s="13" t="s">
        <v>64</v>
      </c>
      <c r="C50" s="14">
        <v>32.408999999999999</v>
      </c>
      <c r="D50" s="18">
        <v>24.731999999999999</v>
      </c>
      <c r="E50" s="17">
        <v>1.5960000000000001</v>
      </c>
      <c r="F50" s="18">
        <v>6.0810000000000004</v>
      </c>
      <c r="G50">
        <f t="shared" si="0"/>
        <v>32.409999999999997</v>
      </c>
      <c r="H50">
        <f t="shared" si="1"/>
        <v>24.73</v>
      </c>
      <c r="I50">
        <f t="shared" si="2"/>
        <v>1.6</v>
      </c>
    </row>
    <row r="51" spans="2:9">
      <c r="B51" s="13" t="s">
        <v>65</v>
      </c>
      <c r="C51" s="14">
        <v>39.073</v>
      </c>
      <c r="D51" s="18">
        <v>33.69</v>
      </c>
      <c r="E51" s="28">
        <v>5.383</v>
      </c>
      <c r="F51" s="18">
        <v>0</v>
      </c>
      <c r="G51">
        <f t="shared" si="0"/>
        <v>39.07</v>
      </c>
      <c r="H51">
        <f t="shared" si="1"/>
        <v>33.69</v>
      </c>
      <c r="I51">
        <f t="shared" si="2"/>
        <v>5.38</v>
      </c>
    </row>
    <row r="52" spans="2:9">
      <c r="B52" s="13" t="s">
        <v>66</v>
      </c>
      <c r="C52" s="14">
        <v>30.844000000000001</v>
      </c>
      <c r="D52" s="18">
        <v>16.763999999999999</v>
      </c>
      <c r="E52" s="17">
        <v>0.85399999999999998</v>
      </c>
      <c r="F52" s="18">
        <v>13.226000000000001</v>
      </c>
      <c r="G52">
        <f t="shared" si="0"/>
        <v>30.84</v>
      </c>
      <c r="H52">
        <f t="shared" si="1"/>
        <v>16.760000000000002</v>
      </c>
      <c r="I52">
        <f t="shared" si="2"/>
        <v>0.85</v>
      </c>
    </row>
    <row r="53" spans="2:9">
      <c r="B53" s="13" t="s">
        <v>67</v>
      </c>
      <c r="C53" s="14">
        <v>38.668999999999997</v>
      </c>
      <c r="D53" s="18">
        <v>29.052</v>
      </c>
      <c r="E53" s="17">
        <v>9.6170000000000009</v>
      </c>
      <c r="F53" s="18">
        <v>0</v>
      </c>
      <c r="G53">
        <f t="shared" si="0"/>
        <v>38.67</v>
      </c>
      <c r="H53">
        <f t="shared" si="1"/>
        <v>29.05</v>
      </c>
      <c r="I53">
        <f t="shared" si="2"/>
        <v>9.6199999999999992</v>
      </c>
    </row>
    <row r="54" spans="2:9">
      <c r="B54" s="13" t="s">
        <v>68</v>
      </c>
      <c r="C54" s="14">
        <v>28.719000000000001</v>
      </c>
      <c r="D54" s="10">
        <v>17.808</v>
      </c>
      <c r="E54" s="17">
        <v>2.7160000000000002</v>
      </c>
      <c r="F54" s="18">
        <v>8.1950000000000003</v>
      </c>
      <c r="G54">
        <f t="shared" si="0"/>
        <v>28.72</v>
      </c>
      <c r="H54">
        <f t="shared" si="1"/>
        <v>17.809999999999999</v>
      </c>
      <c r="I54">
        <f t="shared" si="2"/>
        <v>2.72</v>
      </c>
    </row>
    <row r="55" spans="2:9">
      <c r="B55" s="13" t="s">
        <v>69</v>
      </c>
      <c r="C55" s="14">
        <v>26.647999999999996</v>
      </c>
      <c r="D55" s="18">
        <v>9.2789999999999999</v>
      </c>
      <c r="E55" s="17">
        <v>10.667</v>
      </c>
      <c r="F55" s="18">
        <v>6.702</v>
      </c>
      <c r="G55">
        <f t="shared" si="0"/>
        <v>26.65</v>
      </c>
      <c r="H55">
        <f t="shared" si="1"/>
        <v>9.2799999999999994</v>
      </c>
      <c r="I55">
        <f t="shared" si="2"/>
        <v>10.67</v>
      </c>
    </row>
    <row r="56" spans="2:9">
      <c r="C56" s="16">
        <f>AVERAGE(C32:C55)</f>
        <v>37.020791666666668</v>
      </c>
    </row>
  </sheetData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V262"/>
  <sheetViews>
    <sheetView topLeftCell="H196" workbookViewId="0">
      <selection activeCell="AB125" sqref="AB125"/>
    </sheetView>
  </sheetViews>
  <sheetFormatPr baseColWidth="10" defaultRowHeight="13.2"/>
  <sheetData>
    <row r="1" spans="1:22" ht="14.4" thickBot="1">
      <c r="A1" s="51"/>
      <c r="C1" s="52"/>
      <c r="D1" s="52"/>
      <c r="E1" s="52"/>
      <c r="F1" s="52"/>
      <c r="G1" s="52"/>
      <c r="H1" s="52"/>
      <c r="I1" s="52"/>
    </row>
    <row r="2" spans="1:22" ht="13.8">
      <c r="A2" s="51"/>
      <c r="B2" s="232" t="s">
        <v>99</v>
      </c>
      <c r="C2" s="233"/>
      <c r="D2" s="233"/>
      <c r="E2" s="233"/>
      <c r="F2" s="233"/>
      <c r="G2" s="234"/>
      <c r="H2" s="52"/>
      <c r="I2" s="52"/>
    </row>
    <row r="3" spans="1:22" ht="14.4" thickBot="1">
      <c r="A3" s="51"/>
      <c r="B3" s="235"/>
      <c r="C3" s="236"/>
      <c r="D3" s="236"/>
      <c r="E3" s="236"/>
      <c r="F3" s="236"/>
      <c r="G3" s="237"/>
      <c r="H3" s="52"/>
      <c r="I3" s="52"/>
    </row>
    <row r="4" spans="1:22" ht="13.8">
      <c r="A4" s="51" t="s">
        <v>100</v>
      </c>
      <c r="C4" s="52"/>
      <c r="D4" s="52"/>
      <c r="E4" s="52"/>
      <c r="F4" s="52"/>
      <c r="G4" s="52"/>
      <c r="H4" s="52"/>
      <c r="I4" s="52"/>
    </row>
    <row r="5" spans="1:22" ht="17.399999999999999">
      <c r="A5" s="51"/>
      <c r="B5" s="53" t="s">
        <v>101</v>
      </c>
      <c r="C5" s="228" t="s">
        <v>102</v>
      </c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28"/>
      <c r="S5" s="228"/>
      <c r="T5" s="228"/>
      <c r="U5" s="228"/>
      <c r="V5" s="228"/>
    </row>
    <row r="6" spans="1:22" ht="13.8">
      <c r="A6" s="51"/>
      <c r="C6" s="52"/>
      <c r="D6" s="52"/>
      <c r="E6" s="52"/>
      <c r="F6" s="52"/>
      <c r="G6" s="52"/>
      <c r="H6" s="52"/>
      <c r="I6" s="52"/>
    </row>
    <row r="7" spans="1:22" ht="15.6">
      <c r="A7" s="51"/>
      <c r="B7" s="54" t="s">
        <v>103</v>
      </c>
      <c r="C7" s="55">
        <v>2000</v>
      </c>
      <c r="D7" s="55">
        <v>2001</v>
      </c>
      <c r="E7" s="55">
        <v>2002</v>
      </c>
      <c r="F7" s="55">
        <v>2003</v>
      </c>
      <c r="G7" s="55">
        <v>2004</v>
      </c>
      <c r="H7" s="55">
        <v>2005</v>
      </c>
      <c r="I7" s="55">
        <v>2006</v>
      </c>
      <c r="J7" s="55">
        <v>2007</v>
      </c>
      <c r="K7" s="55">
        <v>2008</v>
      </c>
      <c r="L7" s="55">
        <v>2009</v>
      </c>
      <c r="M7" s="55">
        <v>2010</v>
      </c>
      <c r="N7" s="55">
        <v>2011</v>
      </c>
      <c r="O7" s="55">
        <v>2012</v>
      </c>
      <c r="P7" s="55">
        <v>2013</v>
      </c>
      <c r="Q7" s="55">
        <v>2014</v>
      </c>
      <c r="R7" s="55">
        <v>2015</v>
      </c>
      <c r="S7" s="55">
        <v>2012</v>
      </c>
      <c r="T7" s="55">
        <v>2013</v>
      </c>
      <c r="U7" s="55">
        <v>2014</v>
      </c>
      <c r="V7" s="55">
        <v>2015</v>
      </c>
    </row>
    <row r="8" spans="1:22" ht="15">
      <c r="A8" s="51">
        <v>1</v>
      </c>
      <c r="B8" s="56" t="s">
        <v>104</v>
      </c>
      <c r="C8" s="46">
        <v>14.137429347117259</v>
      </c>
      <c r="D8" s="46">
        <v>14.151804434359736</v>
      </c>
      <c r="E8" s="46">
        <v>12.830957925781187</v>
      </c>
      <c r="F8" s="46">
        <v>15.169339843050878</v>
      </c>
      <c r="G8" s="46">
        <v>15.659936060997479</v>
      </c>
      <c r="H8" s="46">
        <v>15.647802660979512</v>
      </c>
      <c r="I8" s="46">
        <v>15.559073032772661</v>
      </c>
      <c r="J8" s="46">
        <v>15.869254490873342</v>
      </c>
      <c r="K8" s="46">
        <v>15.770128526986687</v>
      </c>
      <c r="L8" s="46">
        <v>15.615216045632858</v>
      </c>
      <c r="M8" s="46">
        <v>15.543863645207468</v>
      </c>
      <c r="N8" s="46">
        <v>15.77674570813479</v>
      </c>
      <c r="O8" s="46">
        <v>16.252517043499065</v>
      </c>
      <c r="P8" s="46">
        <v>16.613878405196118</v>
      </c>
      <c r="Q8" s="46">
        <v>16.804952492616536</v>
      </c>
      <c r="R8" s="46">
        <v>17.764532384245602</v>
      </c>
      <c r="S8" s="46">
        <v>16.252517043499065</v>
      </c>
      <c r="T8" s="46">
        <v>16.613878405196118</v>
      </c>
      <c r="U8" s="46">
        <v>16.804952492616536</v>
      </c>
      <c r="V8" s="46">
        <v>17.764532384245602</v>
      </c>
    </row>
    <row r="9" spans="1:22" ht="15">
      <c r="A9" s="51">
        <v>2</v>
      </c>
      <c r="B9" s="57" t="s">
        <v>105</v>
      </c>
      <c r="C9" s="47">
        <v>12.538821981836376</v>
      </c>
      <c r="D9" s="47">
        <v>11.739867570473903</v>
      </c>
      <c r="E9" s="47">
        <v>12.000004846445853</v>
      </c>
      <c r="F9" s="47">
        <v>11.71628274445303</v>
      </c>
      <c r="G9" s="47">
        <v>13.563461606489174</v>
      </c>
      <c r="H9" s="47">
        <v>17.162703080221888</v>
      </c>
      <c r="I9" s="47">
        <v>19.921880879089017</v>
      </c>
      <c r="J9" s="47">
        <v>20.900001844249839</v>
      </c>
      <c r="K9" s="47">
        <v>21.595907543407961</v>
      </c>
      <c r="L9" s="47">
        <v>19.352550160761655</v>
      </c>
      <c r="M9" s="47">
        <v>19.424645702755285</v>
      </c>
      <c r="N9" s="47">
        <v>21.273246569655761</v>
      </c>
      <c r="O9" s="47">
        <v>22.136316418892729</v>
      </c>
      <c r="P9" s="47">
        <v>23.573451244940628</v>
      </c>
      <c r="Q9" s="47"/>
      <c r="R9" s="47"/>
      <c r="S9" s="47">
        <v>22.136316418892729</v>
      </c>
      <c r="T9" s="47">
        <v>23.573451244940628</v>
      </c>
      <c r="U9" s="47"/>
      <c r="V9" s="47"/>
    </row>
    <row r="10" spans="1:22" ht="15">
      <c r="A10" s="51">
        <v>3</v>
      </c>
      <c r="B10" s="56" t="s">
        <v>106</v>
      </c>
      <c r="C10" s="12">
        <v>13.127754009474286</v>
      </c>
      <c r="D10" s="12">
        <v>13.508199593922141</v>
      </c>
      <c r="E10" s="12">
        <v>14.908237502193805</v>
      </c>
      <c r="F10" s="12">
        <v>14.447957407165346</v>
      </c>
      <c r="G10" s="12">
        <v>14.674813182230842</v>
      </c>
      <c r="H10" s="12">
        <v>15.588990649987727</v>
      </c>
      <c r="I10" s="12">
        <v>15.188664481212788</v>
      </c>
      <c r="J10" s="12">
        <v>15.745009621953793</v>
      </c>
      <c r="K10" s="12">
        <v>15.252604018657912</v>
      </c>
      <c r="L10" s="12">
        <v>14.043623026023191</v>
      </c>
      <c r="M10" s="12">
        <v>13.904776440718813</v>
      </c>
      <c r="N10" s="12">
        <v>14.917142913339086</v>
      </c>
      <c r="O10" s="12">
        <v>14.438798104148557</v>
      </c>
      <c r="P10" s="12">
        <v>14.580018235826472</v>
      </c>
      <c r="Q10" s="12">
        <v>13.1356162710108</v>
      </c>
      <c r="R10" s="12">
        <v>12.843515870418026</v>
      </c>
      <c r="S10" s="12">
        <v>14.438798104148557</v>
      </c>
      <c r="T10" s="12">
        <v>14.580018235826472</v>
      </c>
      <c r="U10" s="12">
        <v>13.1356162710108</v>
      </c>
      <c r="V10" s="12">
        <v>12.843515870418026</v>
      </c>
    </row>
    <row r="11" spans="1:22" ht="15">
      <c r="A11" s="51">
        <v>4</v>
      </c>
      <c r="B11" s="56" t="s">
        <v>107</v>
      </c>
      <c r="C11" s="12">
        <v>14.413798819109365</v>
      </c>
      <c r="D11" s="12">
        <v>14.919478161691275</v>
      </c>
      <c r="E11" s="12">
        <v>15.047720406126055</v>
      </c>
      <c r="F11" s="12">
        <v>14.816512755226954</v>
      </c>
      <c r="G11" s="12">
        <v>14.61989778239055</v>
      </c>
      <c r="H11" s="12">
        <v>15.822167686589246</v>
      </c>
      <c r="I11" s="12">
        <v>15.736068039390261</v>
      </c>
      <c r="J11" s="12">
        <v>17.544574275743091</v>
      </c>
      <c r="K11" s="12">
        <v>17.225771045925018</v>
      </c>
      <c r="L11" s="12">
        <v>13.669696168765592</v>
      </c>
      <c r="M11" s="12">
        <v>15.595118402480491</v>
      </c>
      <c r="N11" s="12">
        <v>17.144300715473261</v>
      </c>
      <c r="O11" s="12">
        <v>17.403715995083555</v>
      </c>
      <c r="P11" s="12">
        <v>16.529094344322431</v>
      </c>
      <c r="Q11" s="12">
        <v>16.40603953811506</v>
      </c>
      <c r="R11" s="12">
        <v>17.396784828025176</v>
      </c>
      <c r="S11" s="12">
        <v>17.403715995083555</v>
      </c>
      <c r="T11" s="12">
        <v>16.529094344322431</v>
      </c>
      <c r="U11" s="12">
        <v>16.40603953811506</v>
      </c>
      <c r="V11" s="12">
        <v>17.396784828025176</v>
      </c>
    </row>
    <row r="12" spans="1:22" ht="15">
      <c r="A12" s="51">
        <v>5</v>
      </c>
      <c r="B12" s="56" t="s">
        <v>108</v>
      </c>
      <c r="C12" s="12">
        <v>8.8072627890397097</v>
      </c>
      <c r="D12" s="12">
        <v>10.503776176259869</v>
      </c>
      <c r="E12" s="12">
        <v>10.753144212725928</v>
      </c>
      <c r="F12" s="12">
        <v>11.391766965185749</v>
      </c>
      <c r="G12" s="12">
        <v>11.873348858795021</v>
      </c>
      <c r="H12" s="12">
        <v>12.267061868852521</v>
      </c>
      <c r="I12" s="12">
        <v>13.107782101163544</v>
      </c>
      <c r="J12" s="12">
        <v>13.271300284354098</v>
      </c>
      <c r="K12" s="12">
        <v>13.307787846306914</v>
      </c>
      <c r="L12" s="12">
        <v>13.092071235194854</v>
      </c>
      <c r="M12" s="12">
        <v>12.248217241751135</v>
      </c>
      <c r="N12" s="12">
        <v>13.515930158672813</v>
      </c>
      <c r="O12" s="12">
        <v>14.603755443777654</v>
      </c>
      <c r="P12" s="12">
        <v>14.25118720940363</v>
      </c>
      <c r="Q12" s="12">
        <v>14.508727118461417</v>
      </c>
      <c r="R12" s="12">
        <v>14.755463983570019</v>
      </c>
      <c r="S12" s="12">
        <v>14.603755443777654</v>
      </c>
      <c r="T12" s="12">
        <v>14.25118720940363</v>
      </c>
      <c r="U12" s="12">
        <v>14.508727118461417</v>
      </c>
      <c r="V12" s="12">
        <v>14.755463983570019</v>
      </c>
    </row>
    <row r="13" spans="1:22" ht="15">
      <c r="A13" s="51">
        <v>6</v>
      </c>
      <c r="B13" s="56" t="s">
        <v>109</v>
      </c>
      <c r="C13" s="12">
        <v>11.007575927757172</v>
      </c>
      <c r="D13" s="12">
        <v>11.922853229849192</v>
      </c>
      <c r="E13" s="12">
        <v>11.944011496756021</v>
      </c>
      <c r="F13" s="12">
        <v>12.161642915920975</v>
      </c>
      <c r="G13" s="12">
        <v>12.110876818251091</v>
      </c>
      <c r="H13" s="12">
        <v>12.3578373766009</v>
      </c>
      <c r="I13" s="12">
        <v>12.73158126426379</v>
      </c>
      <c r="J13" s="12">
        <v>13.871861590985915</v>
      </c>
      <c r="K13" s="12">
        <v>14.252454787887903</v>
      </c>
      <c r="L13" s="12">
        <v>12.640105183796535</v>
      </c>
      <c r="M13" s="12">
        <v>12.290473060025368</v>
      </c>
      <c r="N13" s="12">
        <v>12.561103386998175</v>
      </c>
      <c r="O13" s="12">
        <v>12.500531778387675</v>
      </c>
      <c r="P13" s="12">
        <v>12.557590153348926</v>
      </c>
      <c r="Q13" s="12">
        <v>12.473287057811786</v>
      </c>
      <c r="R13" s="12">
        <v>12.944042420924884</v>
      </c>
      <c r="S13" s="12">
        <v>12.500531778387675</v>
      </c>
      <c r="T13" s="12">
        <v>12.557590153348926</v>
      </c>
      <c r="U13" s="12">
        <v>12.473287057811786</v>
      </c>
      <c r="V13" s="12">
        <v>12.944042420924884</v>
      </c>
    </row>
    <row r="14" spans="1:22" ht="15">
      <c r="A14" s="51">
        <v>7</v>
      </c>
      <c r="B14" s="58" t="s">
        <v>110</v>
      </c>
      <c r="C14" s="12">
        <v>9.0168764666191894</v>
      </c>
      <c r="D14" s="12">
        <v>9.5996980699855854</v>
      </c>
      <c r="E14" s="12">
        <v>9.4772992277704144</v>
      </c>
      <c r="F14" s="12">
        <v>8.9474410840838914</v>
      </c>
      <c r="G14" s="12">
        <v>8.8927425336936743</v>
      </c>
      <c r="H14" s="12">
        <v>9.4524785012004582</v>
      </c>
      <c r="I14" s="12">
        <v>9.6300682949659198</v>
      </c>
      <c r="J14" s="12">
        <v>10.060473531791967</v>
      </c>
      <c r="K14" s="12">
        <v>10.145521010057296</v>
      </c>
      <c r="L14" s="12">
        <v>10.700053679700183</v>
      </c>
      <c r="M14" s="12">
        <v>11.312348342795747</v>
      </c>
      <c r="N14" s="12">
        <v>10.652681110971066</v>
      </c>
      <c r="O14" s="12">
        <v>12.20327298204333</v>
      </c>
      <c r="P14" s="12">
        <v>12.799427820590417</v>
      </c>
      <c r="Q14" s="12">
        <v>12.622198129736795</v>
      </c>
      <c r="R14" s="12">
        <v>13.371163700346841</v>
      </c>
      <c r="S14" s="59">
        <v>0.12388786780732337</v>
      </c>
      <c r="T14" s="60">
        <v>13.460896341348253</v>
      </c>
      <c r="U14" s="60">
        <v>13.493035668824193</v>
      </c>
      <c r="V14" s="60">
        <v>13.829454960490928</v>
      </c>
    </row>
    <row r="15" spans="1:22" ht="15">
      <c r="A15" s="51">
        <v>8</v>
      </c>
      <c r="B15" s="56" t="s">
        <v>111</v>
      </c>
      <c r="C15" s="12">
        <v>9.9862190785817067</v>
      </c>
      <c r="D15" s="12">
        <v>10.02048839111832</v>
      </c>
      <c r="E15" s="12">
        <v>10.695926384141696</v>
      </c>
      <c r="F15" s="12">
        <v>10.687520851748223</v>
      </c>
      <c r="G15" s="12">
        <v>10.866838837090066</v>
      </c>
      <c r="H15" s="12">
        <v>11.798127976225297</v>
      </c>
      <c r="I15" s="12">
        <v>12.796693386233402</v>
      </c>
      <c r="J15" s="12">
        <v>13.295060408159204</v>
      </c>
      <c r="K15" s="12">
        <v>13.588644953571929</v>
      </c>
      <c r="L15" s="12">
        <v>13.059077575116355</v>
      </c>
      <c r="M15" s="12">
        <v>13.690185515729596</v>
      </c>
      <c r="N15" s="12">
        <v>14.402641483366819</v>
      </c>
      <c r="O15" s="12">
        <v>14.732322753254124</v>
      </c>
      <c r="P15" s="12">
        <v>15.224765409081389</v>
      </c>
      <c r="Q15" s="12">
        <v>15.049058763218447</v>
      </c>
      <c r="R15" s="12">
        <v>15.227431498874486</v>
      </c>
      <c r="S15" s="12">
        <v>14.732322753254124</v>
      </c>
      <c r="T15" s="12">
        <v>15.224765409081389</v>
      </c>
      <c r="U15" s="12">
        <v>15.049058763218447</v>
      </c>
      <c r="V15" s="12">
        <v>15.227431498874486</v>
      </c>
    </row>
    <row r="16" spans="1:22" ht="15">
      <c r="A16" s="51">
        <v>9</v>
      </c>
      <c r="B16" s="56" t="s">
        <v>112</v>
      </c>
      <c r="C16" s="12">
        <v>8.5506407865364409</v>
      </c>
      <c r="D16" s="12">
        <v>9.977719595072994</v>
      </c>
      <c r="E16" s="12">
        <v>10.726935657217616</v>
      </c>
      <c r="F16" s="12">
        <v>10.375292190552738</v>
      </c>
      <c r="G16" s="12">
        <v>10.555239835478281</v>
      </c>
      <c r="H16" s="12">
        <v>9.8464195255974065</v>
      </c>
      <c r="I16" s="12">
        <v>11.041819561786209</v>
      </c>
      <c r="J16" s="12">
        <v>11.419053740706135</v>
      </c>
      <c r="K16" s="12">
        <v>10.68875736925385</v>
      </c>
      <c r="L16" s="12">
        <v>10.071962612738968</v>
      </c>
      <c r="M16" s="12">
        <v>10.164824993192926</v>
      </c>
      <c r="N16" s="12">
        <v>10.640808886964017</v>
      </c>
      <c r="O16" s="12">
        <v>10.62303921794391</v>
      </c>
      <c r="P16" s="12">
        <v>10.789939658641737</v>
      </c>
      <c r="Q16" s="12">
        <v>10.724770193689466</v>
      </c>
      <c r="R16" s="12">
        <v>10.166838171628335</v>
      </c>
      <c r="S16" s="12">
        <v>10.62303921794391</v>
      </c>
      <c r="T16" s="12">
        <v>10.789939658641737</v>
      </c>
      <c r="U16" s="12">
        <v>10.724770193689466</v>
      </c>
      <c r="V16" s="12">
        <v>10.166838171628335</v>
      </c>
    </row>
    <row r="17" spans="1:22" ht="15">
      <c r="A17" s="51">
        <v>10</v>
      </c>
      <c r="B17" s="56" t="s">
        <v>113</v>
      </c>
      <c r="C17" s="12">
        <v>11.874262804465271</v>
      </c>
      <c r="D17" s="12">
        <v>11.82258771429802</v>
      </c>
      <c r="E17" s="12">
        <v>12.016573944038162</v>
      </c>
      <c r="F17" s="12">
        <v>12.671879835706758</v>
      </c>
      <c r="G17" s="12">
        <v>13.289104221166198</v>
      </c>
      <c r="H17" s="12">
        <v>13.351699126082872</v>
      </c>
      <c r="I17" s="12">
        <v>14.0976841755216</v>
      </c>
      <c r="J17" s="12">
        <v>15.156465445490634</v>
      </c>
      <c r="K17" s="12">
        <v>14.996749863290052</v>
      </c>
      <c r="L17" s="12">
        <v>13.412765271982011</v>
      </c>
      <c r="M17" s="12">
        <v>13.588127994933828</v>
      </c>
      <c r="N17" s="12">
        <v>14.004106215961778</v>
      </c>
      <c r="O17" s="12">
        <v>13.938543067980078</v>
      </c>
      <c r="P17" s="12">
        <v>14.361208397524933</v>
      </c>
      <c r="Q17" s="12">
        <v>16.021188797014343</v>
      </c>
      <c r="R17" s="12">
        <v>17.102329975471331</v>
      </c>
      <c r="S17" s="12">
        <v>13.938543067980078</v>
      </c>
      <c r="T17" s="12">
        <v>14.361208397524933</v>
      </c>
      <c r="U17" s="12">
        <v>16.021188797014343</v>
      </c>
      <c r="V17" s="12">
        <v>17.102329975471331</v>
      </c>
    </row>
    <row r="18" spans="1:22" ht="15">
      <c r="A18" s="51">
        <v>11</v>
      </c>
      <c r="B18" s="56" t="s">
        <v>114</v>
      </c>
      <c r="C18" s="12">
        <v>8.4902936752912428</v>
      </c>
      <c r="D18" s="12">
        <v>9.2456566912802529</v>
      </c>
      <c r="E18" s="12">
        <v>9.7905234506325041</v>
      </c>
      <c r="F18" s="12">
        <v>9.6307595215585291</v>
      </c>
      <c r="G18" s="12">
        <v>8.5108037950152511</v>
      </c>
      <c r="H18" s="12">
        <v>8.325165242200784</v>
      </c>
      <c r="I18" s="12">
        <v>8.1604768996272217</v>
      </c>
      <c r="J18" s="12">
        <v>8.5433219864656262</v>
      </c>
      <c r="K18" s="12">
        <v>7.8585259796369833</v>
      </c>
      <c r="L18" s="12">
        <v>9.0977899419132715</v>
      </c>
      <c r="M18" s="12">
        <v>9.3221857423366519</v>
      </c>
      <c r="N18" s="12">
        <v>8.729816394643608</v>
      </c>
      <c r="O18" s="12">
        <v>8.2364714280662525</v>
      </c>
      <c r="P18" s="12">
        <v>9.5672846862538758</v>
      </c>
      <c r="Q18" s="12">
        <v>10.195874699418402</v>
      </c>
      <c r="R18" s="12">
        <v>12.770992147757401</v>
      </c>
      <c r="S18" s="12">
        <v>8.2364714280662525</v>
      </c>
      <c r="T18" s="12">
        <v>9.5672846862538758</v>
      </c>
      <c r="U18" s="12">
        <v>10.195874699418402</v>
      </c>
      <c r="V18" s="12">
        <v>12.770992147757401</v>
      </c>
    </row>
    <row r="19" spans="1:22" ht="15">
      <c r="A19" s="51">
        <v>12</v>
      </c>
      <c r="B19" s="56" t="s">
        <v>115</v>
      </c>
      <c r="C19" s="12">
        <v>9.4425017070108037</v>
      </c>
      <c r="D19" s="12">
        <v>8.8909763956793739</v>
      </c>
      <c r="E19" s="12">
        <v>9.54856092422032</v>
      </c>
      <c r="F19" s="12">
        <v>10.939202286292417</v>
      </c>
      <c r="G19" s="12">
        <v>11.446322635656554</v>
      </c>
      <c r="H19" s="12">
        <v>12.04878231878866</v>
      </c>
      <c r="I19" s="12">
        <v>12.823098716947186</v>
      </c>
      <c r="J19" s="12">
        <v>13.022649274799175</v>
      </c>
      <c r="K19" s="12">
        <v>12.900639913056789</v>
      </c>
      <c r="L19" s="12">
        <v>12.90249915705984</v>
      </c>
      <c r="M19" s="12">
        <v>13.482672594952662</v>
      </c>
      <c r="N19" s="12">
        <v>14.411965840482136</v>
      </c>
      <c r="O19" s="12">
        <v>14.277445075448071</v>
      </c>
      <c r="P19" s="12">
        <v>14.500559494393739</v>
      </c>
      <c r="Q19" s="12">
        <v>14.768250771385503</v>
      </c>
      <c r="R19" s="12">
        <v>15.576321437143346</v>
      </c>
      <c r="S19" s="12">
        <v>14.277445075448071</v>
      </c>
      <c r="T19" s="12">
        <v>14.500559494393739</v>
      </c>
      <c r="U19" s="12">
        <v>14.768250771385503</v>
      </c>
      <c r="V19" s="12">
        <v>15.576321437143346</v>
      </c>
    </row>
    <row r="20" spans="1:22" ht="15">
      <c r="A20" s="51">
        <v>13</v>
      </c>
      <c r="B20" s="56" t="s">
        <v>116</v>
      </c>
      <c r="C20" s="12">
        <v>8.2275990361860494</v>
      </c>
      <c r="D20" s="12">
        <v>7.5962007876349773</v>
      </c>
      <c r="E20" s="12">
        <v>7.3933444034581663</v>
      </c>
      <c r="F20" s="12">
        <v>7.463888453746943</v>
      </c>
      <c r="G20" s="12">
        <v>7.2710089214559268</v>
      </c>
      <c r="H20" s="12">
        <v>7.3482188144613207</v>
      </c>
      <c r="I20" s="48">
        <v>8.9724493376903798</v>
      </c>
      <c r="J20" s="12">
        <v>8.4197741204977739</v>
      </c>
      <c r="K20" s="12">
        <v>8.4523472414604619</v>
      </c>
      <c r="L20" s="12">
        <v>8.8336630195306256</v>
      </c>
      <c r="M20" s="12">
        <v>9.3768456986287045</v>
      </c>
      <c r="N20" s="12">
        <v>9.1423950521698494</v>
      </c>
      <c r="O20" s="12">
        <v>10.032165955481927</v>
      </c>
      <c r="P20" s="12">
        <v>9.9213465926449391</v>
      </c>
      <c r="Q20" s="12">
        <v>9.0459488572160822</v>
      </c>
      <c r="R20" s="12">
        <v>8.6039284892196726</v>
      </c>
      <c r="S20" s="12">
        <v>10.032165955481927</v>
      </c>
      <c r="T20" s="12">
        <v>9.9213465926449391</v>
      </c>
      <c r="U20" s="12">
        <v>9.0459488572160822</v>
      </c>
      <c r="V20" s="12">
        <v>8.6039284892196726</v>
      </c>
    </row>
    <row r="21" spans="1:22" ht="15">
      <c r="A21" s="51">
        <v>14</v>
      </c>
      <c r="B21" s="56" t="s">
        <v>117</v>
      </c>
      <c r="C21" s="12">
        <v>7.6657645863697654</v>
      </c>
      <c r="D21" s="12">
        <v>7.4688581998021286</v>
      </c>
      <c r="E21" s="12">
        <v>6.6893251426117981</v>
      </c>
      <c r="F21" s="12">
        <v>7.411635281724994</v>
      </c>
      <c r="G21" s="12">
        <v>8.622664532888038</v>
      </c>
      <c r="H21" s="12">
        <v>8.5133995425845104</v>
      </c>
      <c r="I21" s="12">
        <v>8.9244382067049184</v>
      </c>
      <c r="J21" s="12">
        <v>8.8928565722252326</v>
      </c>
      <c r="K21" s="12">
        <v>9.2091462470700218</v>
      </c>
      <c r="L21" s="12">
        <v>10.318742766018303</v>
      </c>
      <c r="M21" s="12">
        <v>10.38786966055264</v>
      </c>
      <c r="N21" s="12">
        <v>10.91542961352136</v>
      </c>
      <c r="O21" s="12">
        <v>11.208836156563562</v>
      </c>
      <c r="P21" s="12">
        <v>10.479585975541141</v>
      </c>
      <c r="Q21" s="12">
        <v>11.345034776824601</v>
      </c>
      <c r="R21" s="12">
        <v>11.159752219911558</v>
      </c>
      <c r="S21" s="12">
        <v>11.208836156563562</v>
      </c>
      <c r="T21" s="12">
        <v>10.479585975541141</v>
      </c>
      <c r="U21" s="12">
        <v>11.345034776824601</v>
      </c>
      <c r="V21" s="12">
        <v>11.159752219911558</v>
      </c>
    </row>
    <row r="22" spans="1:22" ht="15">
      <c r="A22" s="51">
        <v>15</v>
      </c>
      <c r="B22" s="56" t="s">
        <v>118</v>
      </c>
      <c r="C22" s="12">
        <v>12.588830082181808</v>
      </c>
      <c r="D22" s="12">
        <v>13.002634866916365</v>
      </c>
      <c r="E22" s="12">
        <v>12.767932926771641</v>
      </c>
      <c r="F22" s="12">
        <v>13.751273666983154</v>
      </c>
      <c r="G22" s="12">
        <v>14.004968843097622</v>
      </c>
      <c r="H22" s="12">
        <v>14.572781328499792</v>
      </c>
      <c r="I22" s="12">
        <v>16.31178790551299</v>
      </c>
      <c r="J22" s="12">
        <v>17.604366317674014</v>
      </c>
      <c r="K22" s="12">
        <v>18.031775473430699</v>
      </c>
      <c r="L22" s="12">
        <v>16.07307470204125</v>
      </c>
      <c r="M22" s="12">
        <v>16.950917559040171</v>
      </c>
      <c r="N22" s="12">
        <v>17.739849672055112</v>
      </c>
      <c r="O22" s="12">
        <v>18.342584169084347</v>
      </c>
      <c r="P22" s="12">
        <v>18.218937912662199</v>
      </c>
      <c r="Q22" s="12">
        <v>18.144176139409961</v>
      </c>
      <c r="R22" s="12">
        <v>16.5</v>
      </c>
      <c r="S22" s="12">
        <v>18.342584169084347</v>
      </c>
      <c r="T22" s="12">
        <v>18.218937912662199</v>
      </c>
      <c r="U22" s="12">
        <v>18.144176139409961</v>
      </c>
      <c r="V22" s="12">
        <v>16.5</v>
      </c>
    </row>
    <row r="23" spans="1:22" ht="15">
      <c r="A23" s="51">
        <v>16</v>
      </c>
      <c r="B23" s="56" t="s">
        <v>119</v>
      </c>
      <c r="C23" s="12">
        <v>7.9319467661631311</v>
      </c>
      <c r="D23" s="12">
        <v>10.607168014894077</v>
      </c>
      <c r="E23" s="12">
        <v>10.485947350041837</v>
      </c>
      <c r="F23" s="12">
        <v>9.365696535973381</v>
      </c>
      <c r="G23" s="12">
        <v>9.1386179305392279</v>
      </c>
      <c r="H23" s="12">
        <v>11.190725135833066</v>
      </c>
      <c r="I23" s="12">
        <v>12.829157643806084</v>
      </c>
      <c r="J23" s="12">
        <v>13.532503611047481</v>
      </c>
      <c r="K23" s="12">
        <v>12.888037159949528</v>
      </c>
      <c r="L23" s="12">
        <v>11.601537817965117</v>
      </c>
      <c r="M23" s="12">
        <v>11.224539778498231</v>
      </c>
      <c r="N23" s="12">
        <v>11.378012097390105</v>
      </c>
      <c r="O23" s="12">
        <v>12.250719265838033</v>
      </c>
      <c r="P23" s="12">
        <v>13.09181925261122</v>
      </c>
      <c r="Q23" s="12">
        <v>13.282495189651717</v>
      </c>
      <c r="R23" s="12">
        <v>12.756326602822602</v>
      </c>
      <c r="S23" s="12">
        <v>12.250719265838033</v>
      </c>
      <c r="T23" s="12">
        <v>13.09181925261122</v>
      </c>
      <c r="U23" s="12">
        <v>13.282495189651717</v>
      </c>
      <c r="V23" s="12">
        <v>12.756326602822602</v>
      </c>
    </row>
    <row r="24" spans="1:22" ht="15">
      <c r="A24" s="51">
        <v>17</v>
      </c>
      <c r="B24" s="56" t="s">
        <v>120</v>
      </c>
      <c r="C24" s="12">
        <v>14.983849972841044</v>
      </c>
      <c r="D24" s="12">
        <v>15.539449391959135</v>
      </c>
      <c r="E24" s="12">
        <v>16.107061189767414</v>
      </c>
      <c r="F24" s="12">
        <v>17.354083176766963</v>
      </c>
      <c r="G24" s="12">
        <v>18.345472712740232</v>
      </c>
      <c r="H24" s="12">
        <v>18.722012778519691</v>
      </c>
      <c r="I24" s="12">
        <v>19.506811363657274</v>
      </c>
      <c r="J24" s="12">
        <v>19.095959238339567</v>
      </c>
      <c r="K24" s="12">
        <v>19.39717241441258</v>
      </c>
      <c r="L24" s="12">
        <v>18.989451604535269</v>
      </c>
      <c r="M24" s="12">
        <v>19.082585805441262</v>
      </c>
      <c r="N24" s="12">
        <v>19.028826982349681</v>
      </c>
      <c r="O24" s="12">
        <v>19.008594536149857</v>
      </c>
      <c r="P24" s="12">
        <v>19.198910734684343</v>
      </c>
      <c r="Q24" s="12">
        <v>18.874512318658603</v>
      </c>
      <c r="R24" s="12">
        <v>18.834239522892201</v>
      </c>
      <c r="S24" s="12">
        <v>19.008594536149857</v>
      </c>
      <c r="T24" s="12">
        <v>19.198910734684343</v>
      </c>
      <c r="U24" s="12">
        <v>18.874512318658603</v>
      </c>
      <c r="V24" s="12">
        <v>18.834239522892201</v>
      </c>
    </row>
    <row r="25" spans="1:22" ht="15.6" thickBot="1">
      <c r="A25" s="51">
        <v>18</v>
      </c>
      <c r="B25" s="61" t="s">
        <v>121</v>
      </c>
      <c r="C25" s="49">
        <v>12.357485957273635</v>
      </c>
      <c r="D25" s="49">
        <v>10.939126325099256</v>
      </c>
      <c r="E25" s="49">
        <v>10.135503849949275</v>
      </c>
      <c r="F25" s="49">
        <v>10.84566174983779</v>
      </c>
      <c r="G25" s="49">
        <v>11.9672942749756</v>
      </c>
      <c r="H25" s="49">
        <v>14.214648176559834</v>
      </c>
      <c r="I25" s="49">
        <v>15.036306687003652</v>
      </c>
      <c r="J25" s="49">
        <v>14.646269694619189</v>
      </c>
      <c r="K25" s="49">
        <v>15.255074124043844</v>
      </c>
      <c r="L25" s="49">
        <v>12.702704009469564</v>
      </c>
      <c r="M25" s="49">
        <v>10.226146778033426</v>
      </c>
      <c r="N25" s="49">
        <v>11.302073410470845</v>
      </c>
      <c r="O25" s="49">
        <v>12.206675013318248</v>
      </c>
      <c r="P25" s="49">
        <v>12.626399797715122</v>
      </c>
      <c r="Q25" s="49">
        <v>15.784636101191003</v>
      </c>
      <c r="R25" s="49">
        <v>18.905891432858727</v>
      </c>
      <c r="S25" s="49">
        <v>12.206675013318248</v>
      </c>
      <c r="T25" s="49">
        <v>12.626399797715122</v>
      </c>
      <c r="U25" s="49">
        <v>15.784636101191003</v>
      </c>
      <c r="V25" s="49">
        <v>18.905891432858727</v>
      </c>
    </row>
    <row r="26" spans="1:22" ht="16.2" thickBot="1">
      <c r="A26" s="51"/>
      <c r="B26" s="62" t="s">
        <v>122</v>
      </c>
      <c r="C26" s="50">
        <f>AVERAGE(C8,C10:C24)</f>
        <v>10.640787865921515</v>
      </c>
      <c r="D26" s="50">
        <f t="shared" ref="D26:V26" si="0">AVERAGE(D8,D10:D24)</f>
        <v>11.173596857170214</v>
      </c>
      <c r="E26" s="50">
        <f t="shared" si="0"/>
        <v>11.323968884015912</v>
      </c>
      <c r="F26" s="50">
        <f t="shared" si="0"/>
        <v>11.661618298230493</v>
      </c>
      <c r="G26" s="50">
        <f t="shared" si="0"/>
        <v>11.867666093842878</v>
      </c>
      <c r="H26" s="50">
        <f t="shared" si="0"/>
        <v>12.303354408312737</v>
      </c>
      <c r="I26" s="50">
        <f t="shared" si="0"/>
        <v>12.963603400703516</v>
      </c>
      <c r="J26" s="50">
        <f t="shared" si="0"/>
        <v>13.459030281944191</v>
      </c>
      <c r="K26" s="50">
        <f t="shared" si="0"/>
        <v>13.372878990684665</v>
      </c>
      <c r="L26" s="50">
        <f t="shared" si="0"/>
        <v>12.757583113000891</v>
      </c>
      <c r="M26" s="50">
        <f t="shared" si="0"/>
        <v>13.010347029767855</v>
      </c>
      <c r="N26" s="50">
        <f t="shared" si="0"/>
        <v>13.435109764530853</v>
      </c>
      <c r="O26" s="50">
        <f>AVERAGE(O8,O10:O24)</f>
        <v>13.753332060796875</v>
      </c>
      <c r="P26" s="50">
        <f>AVERAGE(P8,P10:P24)</f>
        <v>13.917847142670471</v>
      </c>
      <c r="Q26" s="50">
        <f>AVERAGE(Q8,Q10:Q24)</f>
        <v>13.96263319463997</v>
      </c>
      <c r="R26" s="50">
        <f>AVERAGE(R8,R10:R24)</f>
        <v>14.235853953328217</v>
      </c>
      <c r="S26" s="50">
        <f t="shared" si="0"/>
        <v>12.998370491157125</v>
      </c>
      <c r="T26" s="50">
        <f t="shared" si="0"/>
        <v>13.959188925217836</v>
      </c>
      <c r="U26" s="50">
        <f t="shared" si="0"/>
        <v>14.017060540832929</v>
      </c>
      <c r="V26" s="50">
        <f t="shared" si="0"/>
        <v>14.264497157087222</v>
      </c>
    </row>
    <row r="27" spans="1:22" ht="15">
      <c r="A27" s="51"/>
      <c r="B27" s="63" t="s">
        <v>123</v>
      </c>
      <c r="C27" s="52"/>
      <c r="E27" s="52"/>
      <c r="F27" s="52"/>
      <c r="G27" s="52"/>
      <c r="H27" s="52"/>
      <c r="I27" s="52"/>
    </row>
    <row r="28" spans="1:22" ht="15">
      <c r="A28" s="51"/>
      <c r="B28" s="63" t="s">
        <v>124</v>
      </c>
      <c r="C28" s="52"/>
      <c r="E28" s="52"/>
      <c r="F28" s="52"/>
      <c r="G28" s="52"/>
      <c r="H28" s="52"/>
      <c r="I28" s="52"/>
    </row>
    <row r="29" spans="1:22" ht="17.399999999999999">
      <c r="A29" s="51"/>
      <c r="B29" s="53" t="s">
        <v>125</v>
      </c>
      <c r="C29" s="228" t="s">
        <v>126</v>
      </c>
      <c r="D29" s="228"/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8"/>
      <c r="Q29" s="228"/>
      <c r="R29" s="228"/>
      <c r="S29" s="228"/>
      <c r="T29" s="228"/>
      <c r="U29" s="228"/>
      <c r="V29" s="228"/>
    </row>
    <row r="30" spans="1:22" ht="13.8">
      <c r="A30" s="51"/>
      <c r="C30" s="52"/>
      <c r="D30" s="52"/>
      <c r="E30" s="52"/>
      <c r="F30" s="52"/>
      <c r="G30" s="52"/>
      <c r="H30" s="52"/>
      <c r="I30" s="52"/>
    </row>
    <row r="31" spans="1:22" ht="15.6">
      <c r="A31" s="51"/>
      <c r="B31" s="54" t="s">
        <v>103</v>
      </c>
      <c r="C31" s="55">
        <v>2000</v>
      </c>
      <c r="D31" s="55">
        <v>2001</v>
      </c>
      <c r="E31" s="55">
        <v>2002</v>
      </c>
      <c r="F31" s="55">
        <v>2003</v>
      </c>
      <c r="G31" s="55">
        <v>2004</v>
      </c>
      <c r="H31" s="55">
        <v>2005</v>
      </c>
      <c r="I31" s="55">
        <v>2006</v>
      </c>
      <c r="J31" s="55">
        <v>2007</v>
      </c>
      <c r="K31" s="55">
        <v>2008</v>
      </c>
      <c r="L31" s="55">
        <v>2009</v>
      </c>
      <c r="M31" s="55">
        <v>2010</v>
      </c>
      <c r="N31" s="55">
        <v>2011</v>
      </c>
      <c r="O31" s="55">
        <v>2012</v>
      </c>
      <c r="P31" s="55">
        <v>2013</v>
      </c>
      <c r="Q31" s="55">
        <v>2014</v>
      </c>
      <c r="R31" s="55">
        <v>2015</v>
      </c>
      <c r="S31" s="55">
        <v>2012</v>
      </c>
      <c r="T31" s="55">
        <v>2013</v>
      </c>
      <c r="U31" s="55">
        <v>2014</v>
      </c>
      <c r="V31" s="55">
        <v>2015</v>
      </c>
    </row>
    <row r="32" spans="1:22" ht="15">
      <c r="A32" s="51">
        <v>1</v>
      </c>
      <c r="B32" s="56" t="s">
        <v>104</v>
      </c>
      <c r="C32" s="64">
        <v>0.72434761237291223</v>
      </c>
      <c r="D32" s="64">
        <v>0.62388557242575982</v>
      </c>
      <c r="E32" s="64">
        <v>2.0338422401008027</v>
      </c>
      <c r="F32" s="64">
        <v>3.0160292768226511</v>
      </c>
      <c r="G32" s="64">
        <v>2.8011632905891708</v>
      </c>
      <c r="H32" s="64">
        <v>2.7792847325655052</v>
      </c>
      <c r="I32" s="64">
        <v>2.7704673458091298</v>
      </c>
      <c r="J32" s="64">
        <v>3.0595468834401873</v>
      </c>
      <c r="K32" s="64">
        <v>3.9127715656960391</v>
      </c>
      <c r="L32" s="64">
        <v>3.1800492030675427</v>
      </c>
      <c r="M32" s="64">
        <v>3.4204225965228088</v>
      </c>
      <c r="N32" s="64">
        <v>3.1524921805615178</v>
      </c>
      <c r="O32" s="64">
        <v>2.9527829841118591</v>
      </c>
      <c r="P32" s="64">
        <v>2.3609958617816904</v>
      </c>
      <c r="Q32" s="64">
        <v>2.4874624681402575</v>
      </c>
      <c r="R32" s="64">
        <v>1.91871592503314</v>
      </c>
      <c r="S32" s="64">
        <v>2.9527829841118591</v>
      </c>
      <c r="T32" s="64">
        <v>2.3609958617816904</v>
      </c>
      <c r="U32" s="64">
        <v>2.4874624681402575</v>
      </c>
      <c r="V32" s="64">
        <v>1.91871592503314</v>
      </c>
    </row>
    <row r="33" spans="1:22" ht="15">
      <c r="A33" s="51">
        <v>2</v>
      </c>
      <c r="B33" s="57" t="s">
        <v>105</v>
      </c>
      <c r="C33" s="47">
        <v>1.1856596372899528</v>
      </c>
      <c r="D33" s="47">
        <v>1.031166190907856</v>
      </c>
      <c r="E33" s="47">
        <v>1.03624358689022</v>
      </c>
      <c r="F33" s="47">
        <v>0.88940700500136416</v>
      </c>
      <c r="G33" s="47">
        <v>0.9350098298899111</v>
      </c>
      <c r="H33" s="47">
        <v>1.0090193118705464</v>
      </c>
      <c r="I33" s="47">
        <v>0.95700593911671239</v>
      </c>
      <c r="J33" s="47">
        <v>1.047952323632303</v>
      </c>
      <c r="K33" s="47">
        <v>1.0883779959073909</v>
      </c>
      <c r="L33" s="47">
        <v>0.93963530223857905</v>
      </c>
      <c r="M33" s="47">
        <v>1.0909049183751474</v>
      </c>
      <c r="N33" s="47">
        <v>1.2483336729856551</v>
      </c>
      <c r="O33" s="47">
        <v>1.2192324970480282</v>
      </c>
      <c r="P33" s="47">
        <v>1.2594089269553201</v>
      </c>
      <c r="Q33" s="47"/>
      <c r="R33" s="47"/>
      <c r="S33" s="47">
        <v>1.2192324970480282</v>
      </c>
      <c r="T33" s="47">
        <v>1.2594089269553201</v>
      </c>
      <c r="U33" s="47"/>
      <c r="V33" s="47"/>
    </row>
    <row r="34" spans="1:22" ht="15">
      <c r="A34" s="51">
        <v>3</v>
      </c>
      <c r="B34" s="56" t="s">
        <v>106</v>
      </c>
      <c r="C34" s="12">
        <v>0.72151334609471507</v>
      </c>
      <c r="D34" s="12">
        <v>0.69787971586359621</v>
      </c>
      <c r="E34" s="12">
        <v>0.53931312995932368</v>
      </c>
      <c r="F34" s="12">
        <v>0.47898873027761885</v>
      </c>
      <c r="G34" s="12">
        <v>0.47384314126197563</v>
      </c>
      <c r="H34" s="12">
        <v>0.42314414395563055</v>
      </c>
      <c r="I34" s="12">
        <v>0.42353316169132177</v>
      </c>
      <c r="J34" s="12">
        <v>0.46040153354943902</v>
      </c>
      <c r="K34" s="12">
        <v>0.56839351130330851</v>
      </c>
      <c r="L34" s="12">
        <v>0.49675632128649472</v>
      </c>
      <c r="M34" s="12">
        <v>0.56017360425937912</v>
      </c>
      <c r="N34" s="12">
        <v>0.64527963801597599</v>
      </c>
      <c r="O34" s="12">
        <v>0.70665421391610472</v>
      </c>
      <c r="P34" s="12">
        <v>0.76776777428852283</v>
      </c>
      <c r="Q34" s="12">
        <v>0.66459893668883929</v>
      </c>
      <c r="R34" s="12">
        <v>0.66078740152230597</v>
      </c>
      <c r="S34" s="12">
        <v>0.70665421391610472</v>
      </c>
      <c r="T34" s="12">
        <v>0.76776777428852283</v>
      </c>
      <c r="U34" s="12">
        <v>0.66459893668883929</v>
      </c>
      <c r="V34" s="12">
        <v>0.66078740152230597</v>
      </c>
    </row>
    <row r="35" spans="1:22" ht="15">
      <c r="A35" s="51">
        <v>4</v>
      </c>
      <c r="B35" s="56" t="s">
        <v>107</v>
      </c>
      <c r="C35" s="12">
        <v>1.3031741200265685</v>
      </c>
      <c r="D35" s="12">
        <v>1.1266706953576364</v>
      </c>
      <c r="E35" s="12">
        <v>0.90339085880785286</v>
      </c>
      <c r="F35" s="12">
        <v>0.60291044171564023</v>
      </c>
      <c r="G35" s="12">
        <v>0.42933925924242011</v>
      </c>
      <c r="H35" s="12">
        <v>0.41526206028479551</v>
      </c>
      <c r="I35" s="12">
        <v>0.38293972126844544</v>
      </c>
      <c r="J35" s="12">
        <v>0.33221274222596281</v>
      </c>
      <c r="K35" s="12">
        <v>0.32740732097904568</v>
      </c>
      <c r="L35" s="12">
        <v>0.16899714231389978</v>
      </c>
      <c r="M35" s="12">
        <v>0.24084149666042698</v>
      </c>
      <c r="N35" s="12">
        <v>0.24878778359215753</v>
      </c>
      <c r="O35" s="12">
        <v>0.2437006622140484</v>
      </c>
      <c r="P35" s="12">
        <v>0.22140774855720741</v>
      </c>
      <c r="Q35" s="12">
        <v>0.22953437646900643</v>
      </c>
      <c r="R35" s="12">
        <v>0.21861364471769559</v>
      </c>
      <c r="S35" s="12">
        <v>0.2437006622140484</v>
      </c>
      <c r="T35" s="12">
        <v>0.22140774855720741</v>
      </c>
      <c r="U35" s="12">
        <v>0.22953437646900643</v>
      </c>
      <c r="V35" s="12">
        <v>0.21861364471769559</v>
      </c>
    </row>
    <row r="36" spans="1:22" ht="15">
      <c r="A36" s="51">
        <v>5</v>
      </c>
      <c r="B36" s="56" t="s">
        <v>108</v>
      </c>
      <c r="C36" s="12">
        <v>0.84507253772705471</v>
      </c>
      <c r="D36" s="12">
        <v>0.99769740332844004</v>
      </c>
      <c r="E36" s="12">
        <v>0.87642980581901475</v>
      </c>
      <c r="F36" s="12">
        <v>0.8391487512364364</v>
      </c>
      <c r="G36" s="12">
        <v>0.77357815310476019</v>
      </c>
      <c r="H36" s="12">
        <v>0.88422970358189923</v>
      </c>
      <c r="I36" s="12">
        <v>0.9614240542602922</v>
      </c>
      <c r="J36" s="12">
        <v>0.98463940264459504</v>
      </c>
      <c r="K36" s="12">
        <v>0.9236779828959174</v>
      </c>
      <c r="L36" s="12">
        <v>0.81909320974666078</v>
      </c>
      <c r="M36" s="12">
        <v>0.89287385197936786</v>
      </c>
      <c r="N36" s="12">
        <v>0.70777050703196898</v>
      </c>
      <c r="O36" s="12">
        <v>0.59579887956315758</v>
      </c>
      <c r="P36" s="12">
        <v>0.59646019330271327</v>
      </c>
      <c r="Q36" s="12">
        <v>0.58142706538997746</v>
      </c>
      <c r="R36" s="12">
        <v>0.63059954473128299</v>
      </c>
      <c r="S36" s="12">
        <v>0.59579887956315758</v>
      </c>
      <c r="T36" s="12">
        <v>0.59646019330271327</v>
      </c>
      <c r="U36" s="12">
        <v>0.58142706538997746</v>
      </c>
      <c r="V36" s="12">
        <v>0.63059954473128299</v>
      </c>
    </row>
    <row r="37" spans="1:22" ht="15">
      <c r="A37" s="51">
        <v>6</v>
      </c>
      <c r="B37" s="56" t="s">
        <v>109</v>
      </c>
      <c r="C37" s="12">
        <v>0.87571104281170842</v>
      </c>
      <c r="D37" s="12">
        <v>0.90596708848630936</v>
      </c>
      <c r="E37" s="12">
        <v>0.86012272985595972</v>
      </c>
      <c r="F37" s="12">
        <v>0.83324741125819712</v>
      </c>
      <c r="G37" s="12">
        <v>0.83809020609820972</v>
      </c>
      <c r="H37" s="12">
        <v>0.87460351722368901</v>
      </c>
      <c r="I37" s="12">
        <v>0.92930700071169747</v>
      </c>
      <c r="J37" s="12">
        <v>1.0075308094208808</v>
      </c>
      <c r="K37" s="12">
        <v>1.0344941330238311</v>
      </c>
      <c r="L37" s="12">
        <v>0.72682192078346886</v>
      </c>
      <c r="M37" s="12">
        <v>0.68516168265212984</v>
      </c>
      <c r="N37" s="12">
        <v>0.72916745206972877</v>
      </c>
      <c r="O37" s="12">
        <v>0.69228529698585561</v>
      </c>
      <c r="P37" s="12">
        <v>0.64670218224908582</v>
      </c>
      <c r="Q37" s="12">
        <v>0.65638089732674909</v>
      </c>
      <c r="R37" s="12">
        <v>0.63688432302761289</v>
      </c>
      <c r="S37" s="12">
        <v>0.69228529698585561</v>
      </c>
      <c r="T37" s="12">
        <v>0.64670218224908582</v>
      </c>
      <c r="U37" s="12">
        <v>0.65638089732674909</v>
      </c>
      <c r="V37" s="12">
        <v>0.63688432302761289</v>
      </c>
    </row>
    <row r="38" spans="1:22" ht="15">
      <c r="A38" s="51">
        <v>7</v>
      </c>
      <c r="B38" s="58" t="s">
        <v>110</v>
      </c>
      <c r="C38" s="60">
        <v>1.9287339136869679</v>
      </c>
      <c r="D38" s="60">
        <v>1.7531649490990884</v>
      </c>
      <c r="E38" s="60">
        <v>1.7291607097915527</v>
      </c>
      <c r="F38" s="60">
        <v>1.4034131249422075</v>
      </c>
      <c r="G38" s="60">
        <v>1.4786593043699221</v>
      </c>
      <c r="H38" s="60">
        <v>1.4290548228091662</v>
      </c>
      <c r="I38" s="60">
        <v>1.57127069065616</v>
      </c>
      <c r="J38" s="60">
        <v>1.6132746973074323</v>
      </c>
      <c r="K38" s="60">
        <v>1.5114466537899491</v>
      </c>
      <c r="L38" s="60">
        <v>1.7093440936347633</v>
      </c>
      <c r="M38" s="60">
        <v>1.7820321183841932</v>
      </c>
      <c r="N38" s="60">
        <v>1.487517764370105</v>
      </c>
      <c r="O38" s="65">
        <v>1.4481116217105434</v>
      </c>
      <c r="P38" s="65">
        <v>1.4014361073237949</v>
      </c>
      <c r="Q38" s="65">
        <v>1.3542462254719956</v>
      </c>
      <c r="R38" s="65">
        <v>2.0467563709955705</v>
      </c>
      <c r="S38" s="48">
        <v>1.699935815825981</v>
      </c>
      <c r="T38" s="60">
        <v>1.4066630778601836</v>
      </c>
      <c r="U38" s="60">
        <v>1.3726963381487978</v>
      </c>
      <c r="V38" s="60">
        <v>2.0326551224391127</v>
      </c>
    </row>
    <row r="39" spans="1:22" ht="15">
      <c r="A39" s="51">
        <v>8</v>
      </c>
      <c r="B39" s="56" t="s">
        <v>111</v>
      </c>
      <c r="C39" s="12">
        <v>1.0704958847579964</v>
      </c>
      <c r="D39" s="12">
        <v>1.0569982697083118</v>
      </c>
      <c r="E39" s="12">
        <v>1.0813115533281608</v>
      </c>
      <c r="F39" s="12">
        <v>1.1809898515953663</v>
      </c>
      <c r="G39" s="12">
        <v>1.1210066905932916</v>
      </c>
      <c r="H39" s="12">
        <v>1.0582784401361898</v>
      </c>
      <c r="I39" s="12">
        <v>1.0759701790228942</v>
      </c>
      <c r="J39" s="12">
        <v>1.0131858402677951</v>
      </c>
      <c r="K39" s="12">
        <v>0.83477205916662767</v>
      </c>
      <c r="L39" s="12">
        <v>0.66744001325970548</v>
      </c>
      <c r="M39" s="12">
        <v>0.70453677237102574</v>
      </c>
      <c r="N39" s="12">
        <v>0.72302041756807423</v>
      </c>
      <c r="O39" s="12">
        <v>0.7588100508699922</v>
      </c>
      <c r="P39" s="12">
        <v>0.93836367444324431</v>
      </c>
      <c r="Q39" s="12">
        <v>0.79837225845165849</v>
      </c>
      <c r="R39" s="12">
        <v>0.75409454319646052</v>
      </c>
      <c r="S39" s="12">
        <v>0.7588100508699922</v>
      </c>
      <c r="T39" s="12">
        <v>0.93836367444324431</v>
      </c>
      <c r="U39" s="12">
        <v>0.79837225845165849</v>
      </c>
      <c r="V39" s="12">
        <v>0.75409454319646052</v>
      </c>
    </row>
    <row r="40" spans="1:22" ht="15">
      <c r="A40" s="51">
        <v>9</v>
      </c>
      <c r="B40" s="56" t="s">
        <v>112</v>
      </c>
      <c r="C40" s="12">
        <v>1.2061820622895942</v>
      </c>
      <c r="D40" s="12">
        <v>1.3464840154633044</v>
      </c>
      <c r="E40" s="12">
        <v>1.392525894749159</v>
      </c>
      <c r="F40" s="12">
        <v>1.3697388340926138</v>
      </c>
      <c r="G40" s="12">
        <v>1.2744597477855593</v>
      </c>
      <c r="H40" s="12">
        <v>1.7881506743901405</v>
      </c>
      <c r="I40" s="12">
        <v>1.1327591172913278</v>
      </c>
      <c r="J40" s="12">
        <v>1.0138781596749584</v>
      </c>
      <c r="K40" s="12">
        <v>0.82036936772426206</v>
      </c>
      <c r="L40" s="12">
        <v>0.69450454825815111</v>
      </c>
      <c r="M40" s="12">
        <v>0.7108229354870842</v>
      </c>
      <c r="N40" s="12">
        <v>0.68262354167218431</v>
      </c>
      <c r="O40" s="12">
        <v>0.58544778398803332</v>
      </c>
      <c r="P40" s="12">
        <v>0.46444122411119876</v>
      </c>
      <c r="Q40" s="12">
        <v>0.45003593198824926</v>
      </c>
      <c r="R40" s="12">
        <v>0.44101682578350199</v>
      </c>
      <c r="S40" s="12">
        <v>0.58544778398803332</v>
      </c>
      <c r="T40" s="12">
        <v>0.46444122411119876</v>
      </c>
      <c r="U40" s="12">
        <v>0.45003593198824926</v>
      </c>
      <c r="V40" s="12">
        <v>0.44101682578350199</v>
      </c>
    </row>
    <row r="41" spans="1:22" ht="15">
      <c r="A41" s="51">
        <v>10</v>
      </c>
      <c r="B41" s="56" t="s">
        <v>113</v>
      </c>
      <c r="C41" s="12">
        <v>1.9208807529379996</v>
      </c>
      <c r="D41" s="12">
        <v>1.9996503841973661</v>
      </c>
      <c r="E41" s="12">
        <v>1.7500654193886034</v>
      </c>
      <c r="F41" s="12">
        <v>1.1657510478385749</v>
      </c>
      <c r="G41" s="12">
        <v>1.2050833552621396</v>
      </c>
      <c r="H41" s="12">
        <v>1.1832548378915837</v>
      </c>
      <c r="I41" s="12">
        <v>1.1406514193748547</v>
      </c>
      <c r="J41" s="12">
        <v>1.2285436482519805</v>
      </c>
      <c r="K41" s="12">
        <v>1.1337356702255077</v>
      </c>
      <c r="L41" s="12">
        <v>0.74922305884435847</v>
      </c>
      <c r="M41" s="12">
        <v>0.83702879519924078</v>
      </c>
      <c r="N41" s="12">
        <v>0.78387793490570046</v>
      </c>
      <c r="O41" s="12">
        <v>0.81155080510919508</v>
      </c>
      <c r="P41" s="12">
        <v>0.70407370134440106</v>
      </c>
      <c r="Q41" s="12">
        <v>0.72601875195703636</v>
      </c>
      <c r="R41" s="12">
        <v>0.79514199225977689</v>
      </c>
      <c r="S41" s="12">
        <v>0.81155080510919508</v>
      </c>
      <c r="T41" s="12">
        <v>0.70407370134440106</v>
      </c>
      <c r="U41" s="12">
        <v>0.72601875195703636</v>
      </c>
      <c r="V41" s="12">
        <v>0.79514199225977689</v>
      </c>
    </row>
    <row r="42" spans="1:22" ht="15">
      <c r="A42" s="51">
        <v>11</v>
      </c>
      <c r="B42" s="56" t="s">
        <v>114</v>
      </c>
      <c r="C42" s="12">
        <v>0.50841067494423997</v>
      </c>
      <c r="D42" s="12">
        <v>0.42689510949241716</v>
      </c>
      <c r="E42" s="12">
        <v>0.38032686426082429</v>
      </c>
      <c r="F42" s="12">
        <v>0.34952723122233204</v>
      </c>
      <c r="G42" s="12">
        <v>0.33958800163354791</v>
      </c>
      <c r="H42" s="12">
        <v>0.28407801438155689</v>
      </c>
      <c r="I42" s="12">
        <v>0.30106903828882448</v>
      </c>
      <c r="J42" s="12">
        <v>0.28229375377646065</v>
      </c>
      <c r="K42" s="12">
        <v>0.2919515265100649</v>
      </c>
      <c r="L42" s="12">
        <v>0.24968724057953867</v>
      </c>
      <c r="M42" s="12">
        <v>0.18469347443295295</v>
      </c>
      <c r="N42" s="12">
        <v>0.18476064807045381</v>
      </c>
      <c r="O42" s="12">
        <v>0.17858236856219514</v>
      </c>
      <c r="P42" s="12">
        <v>0.18155754594417167</v>
      </c>
      <c r="Q42" s="12">
        <v>0.1966691623133138</v>
      </c>
      <c r="R42" s="12">
        <v>0.24326290060151701</v>
      </c>
      <c r="S42" s="12">
        <v>0.17858236856219514</v>
      </c>
      <c r="T42" s="12">
        <v>0.18155754594417167</v>
      </c>
      <c r="U42" s="12">
        <v>0.1966691623133138</v>
      </c>
      <c r="V42" s="12">
        <v>0.24326290060151701</v>
      </c>
    </row>
    <row r="43" spans="1:22" ht="15">
      <c r="A43" s="51">
        <v>12</v>
      </c>
      <c r="B43" s="56" t="s">
        <v>115</v>
      </c>
      <c r="C43" s="12">
        <v>0.95569055568041017</v>
      </c>
      <c r="D43" s="12">
        <v>0.78308554859282831</v>
      </c>
      <c r="E43" s="12">
        <v>0.82320039060468486</v>
      </c>
      <c r="F43" s="12">
        <v>0.72560644792810913</v>
      </c>
      <c r="G43" s="12">
        <v>0.69127143993463724</v>
      </c>
      <c r="H43" s="12">
        <v>0.84973808376414706</v>
      </c>
      <c r="I43" s="12">
        <v>0.76428605320263987</v>
      </c>
      <c r="J43" s="12">
        <v>0.74947821342950316</v>
      </c>
      <c r="K43" s="12">
        <v>0.70495618305733032</v>
      </c>
      <c r="L43" s="12">
        <v>0.55374303417772497</v>
      </c>
      <c r="M43" s="12">
        <v>0.63069364162105024</v>
      </c>
      <c r="N43" s="12">
        <v>0.6934756828346792</v>
      </c>
      <c r="O43" s="12">
        <v>0.69783592026140384</v>
      </c>
      <c r="P43" s="12">
        <v>0.66414227872921572</v>
      </c>
      <c r="Q43" s="12">
        <v>0.62121979792889914</v>
      </c>
      <c r="R43" s="12">
        <v>0.67191725447046347</v>
      </c>
      <c r="S43" s="12">
        <v>0.69783592026140384</v>
      </c>
      <c r="T43" s="12">
        <v>0.66414227872921572</v>
      </c>
      <c r="U43" s="12">
        <v>0.62121979792889914</v>
      </c>
      <c r="V43" s="12">
        <v>0.67191725447046347</v>
      </c>
    </row>
    <row r="44" spans="1:22" ht="15">
      <c r="A44" s="51">
        <v>13</v>
      </c>
      <c r="B44" s="56" t="s">
        <v>116</v>
      </c>
      <c r="C44" s="12">
        <v>1.7247611720666065</v>
      </c>
      <c r="D44" s="12">
        <v>1.444355562142706</v>
      </c>
      <c r="E44" s="12">
        <v>1.4745869673413516</v>
      </c>
      <c r="F44" s="12">
        <v>1.52928440517428</v>
      </c>
      <c r="G44" s="12">
        <v>1.5150465044113604</v>
      </c>
      <c r="H44" s="12">
        <v>1.5667475799724533</v>
      </c>
      <c r="I44" s="12">
        <v>1.6102059520336114</v>
      </c>
      <c r="J44" s="12">
        <v>1.756785574122673</v>
      </c>
      <c r="K44" s="12">
        <v>1.6795772979202028</v>
      </c>
      <c r="L44" s="12">
        <v>1.4673966445667865</v>
      </c>
      <c r="M44" s="12">
        <v>1.3497927502483473</v>
      </c>
      <c r="N44" s="12">
        <v>1.145298866013726</v>
      </c>
      <c r="O44" s="12">
        <v>1.0523110002619696</v>
      </c>
      <c r="P44" s="12">
        <v>0.91163806296565442</v>
      </c>
      <c r="Q44" s="12">
        <v>0.77570550428564433</v>
      </c>
      <c r="R44" s="12">
        <v>0.747909153686795</v>
      </c>
      <c r="S44" s="12">
        <v>1.0523110002619696</v>
      </c>
      <c r="T44" s="12">
        <v>0.91163806296565442</v>
      </c>
      <c r="U44" s="12">
        <v>0.77570550428564433</v>
      </c>
      <c r="V44" s="12">
        <v>0.747909153686795</v>
      </c>
    </row>
    <row r="45" spans="1:22" ht="15">
      <c r="A45" s="51">
        <v>14</v>
      </c>
      <c r="B45" s="56" t="s">
        <v>117</v>
      </c>
      <c r="C45" s="12">
        <v>1.6582170102794624</v>
      </c>
      <c r="D45" s="12">
        <v>1.5473132399350316</v>
      </c>
      <c r="E45" s="12">
        <v>1.326307346635422</v>
      </c>
      <c r="F45" s="12">
        <v>1.3343489945072748</v>
      </c>
      <c r="G45" s="12">
        <v>1.6214339771166482</v>
      </c>
      <c r="H45" s="12">
        <v>1.6323830980832181</v>
      </c>
      <c r="I45" s="12">
        <v>1.5283239963381738</v>
      </c>
      <c r="J45" s="12">
        <v>1.2077468569820937</v>
      </c>
      <c r="K45" s="12">
        <v>1.2953380683652091</v>
      </c>
      <c r="L45" s="12">
        <v>1.2329624503020307</v>
      </c>
      <c r="M45" s="12">
        <v>1.6055864558045432</v>
      </c>
      <c r="N45" s="12">
        <v>1.6130161469718214</v>
      </c>
      <c r="O45" s="12">
        <v>1.5046902512030926</v>
      </c>
      <c r="P45" s="12">
        <v>1.305113078150403</v>
      </c>
      <c r="Q45" s="12">
        <v>1.2893715471640061</v>
      </c>
      <c r="R45" s="12">
        <v>1.1328099823269031</v>
      </c>
      <c r="S45" s="12">
        <v>1.5046902512030926</v>
      </c>
      <c r="T45" s="12">
        <v>1.305113078150403</v>
      </c>
      <c r="U45" s="12">
        <v>1.2893715471640061</v>
      </c>
      <c r="V45" s="12">
        <v>1.1328099823269031</v>
      </c>
    </row>
    <row r="46" spans="1:22" ht="15">
      <c r="A46" s="51">
        <v>15</v>
      </c>
      <c r="B46" s="56" t="s">
        <v>118</v>
      </c>
      <c r="C46" s="12">
        <v>1.638982756300567</v>
      </c>
      <c r="D46" s="12">
        <v>1.5292568523433536</v>
      </c>
      <c r="E46" s="12">
        <v>1.2915596801703597</v>
      </c>
      <c r="F46" s="12">
        <v>1.2477762521387221</v>
      </c>
      <c r="G46" s="12">
        <v>1.2039942173810574</v>
      </c>
      <c r="H46" s="12">
        <v>1.2534085611093249</v>
      </c>
      <c r="I46" s="12">
        <v>0.9806899249014952</v>
      </c>
      <c r="J46" s="12">
        <v>0.68752593194879374</v>
      </c>
      <c r="K46" s="12">
        <v>0.54169945863421021</v>
      </c>
      <c r="L46" s="12">
        <v>0.41018487216954308</v>
      </c>
      <c r="M46" s="12">
        <v>0.43258295825415588</v>
      </c>
      <c r="N46" s="12">
        <v>0.29179814057317555</v>
      </c>
      <c r="O46" s="12">
        <v>0.30032102458814769</v>
      </c>
      <c r="P46" s="12">
        <v>0.31408066872505269</v>
      </c>
      <c r="Q46" s="12">
        <v>0.3113351992868077</v>
      </c>
      <c r="R46" s="12">
        <v>0.292632354125205</v>
      </c>
      <c r="S46" s="12">
        <v>0.30032102458814769</v>
      </c>
      <c r="T46" s="12">
        <v>0.31408066872505269</v>
      </c>
      <c r="U46" s="12">
        <v>0.3113351992868077</v>
      </c>
      <c r="V46" s="12">
        <v>0.292632354125205</v>
      </c>
    </row>
    <row r="47" spans="1:22" ht="15">
      <c r="A47" s="51">
        <v>16</v>
      </c>
      <c r="B47" s="56" t="s">
        <v>119</v>
      </c>
      <c r="C47" s="12">
        <v>4.3747661291381785</v>
      </c>
      <c r="D47" s="12">
        <v>3.051037865965347</v>
      </c>
      <c r="E47" s="12">
        <v>3.0230727768151935</v>
      </c>
      <c r="F47" s="12">
        <v>2.553218578845025</v>
      </c>
      <c r="G47" s="12">
        <v>3.7309270647788959</v>
      </c>
      <c r="H47" s="12">
        <v>3.4494932362877719</v>
      </c>
      <c r="I47" s="12">
        <v>1.9975258066069657</v>
      </c>
      <c r="J47" s="12">
        <v>1.3626562840278669</v>
      </c>
      <c r="K47" s="12">
        <v>1.3044031389102571</v>
      </c>
      <c r="L47" s="12">
        <v>1.0744067903472336</v>
      </c>
      <c r="M47" s="12">
        <v>1.003015948515585</v>
      </c>
      <c r="N47" s="12">
        <v>0.86699198051274839</v>
      </c>
      <c r="O47" s="12">
        <v>0.81444248663357677</v>
      </c>
      <c r="P47" s="12">
        <v>0.75546748166598354</v>
      </c>
      <c r="Q47" s="12">
        <v>0.77385501264158141</v>
      </c>
      <c r="R47" s="12">
        <v>0.8373878415050755</v>
      </c>
      <c r="S47" s="12">
        <v>0.81444248663357677</v>
      </c>
      <c r="T47" s="12">
        <v>0.75546748166598354</v>
      </c>
      <c r="U47" s="12">
        <v>0.77385501264158141</v>
      </c>
      <c r="V47" s="12">
        <v>0.8373878415050755</v>
      </c>
    </row>
    <row r="48" spans="1:22" ht="15">
      <c r="A48" s="51">
        <v>17</v>
      </c>
      <c r="B48" s="56" t="s">
        <v>120</v>
      </c>
      <c r="C48" s="12">
        <v>0.71245908050638773</v>
      </c>
      <c r="D48" s="12">
        <v>0.8709358260913298</v>
      </c>
      <c r="E48" s="12">
        <v>0.94397700124121375</v>
      </c>
      <c r="F48" s="12">
        <v>1.1123281301502095</v>
      </c>
      <c r="G48" s="12">
        <v>1.2614955982548046</v>
      </c>
      <c r="H48" s="12">
        <v>1.2223444396182863</v>
      </c>
      <c r="I48" s="12">
        <v>1.2718371958490313</v>
      </c>
      <c r="J48" s="12">
        <v>1.2880585101343929</v>
      </c>
      <c r="K48" s="12">
        <v>1.1165866314575987</v>
      </c>
      <c r="L48" s="12">
        <v>0.9856118706867173</v>
      </c>
      <c r="M48" s="12">
        <v>1.049096711557461</v>
      </c>
      <c r="N48" s="12">
        <v>1.1381526484024647</v>
      </c>
      <c r="O48" s="12">
        <v>1.1181708775303751</v>
      </c>
      <c r="P48" s="12">
        <v>1.1050926729940542</v>
      </c>
      <c r="Q48" s="12">
        <v>1.1352493680893128</v>
      </c>
      <c r="R48" s="12">
        <v>1.05723881566512</v>
      </c>
      <c r="S48" s="12">
        <v>1.1181708775303751</v>
      </c>
      <c r="T48" s="12">
        <v>1.1050926729940542</v>
      </c>
      <c r="U48" s="12">
        <v>1.1352493680893128</v>
      </c>
      <c r="V48" s="12">
        <v>1.05723881566512</v>
      </c>
    </row>
    <row r="49" spans="1:22" ht="15.6" thickBot="1">
      <c r="A49" s="51">
        <v>18</v>
      </c>
      <c r="B49" s="61" t="s">
        <v>121</v>
      </c>
      <c r="C49" s="49">
        <v>1.3619709810497787</v>
      </c>
      <c r="D49" s="49">
        <v>1.391346653139949</v>
      </c>
      <c r="E49" s="49">
        <v>1.1492864842167712</v>
      </c>
      <c r="F49" s="49">
        <v>0.73035800418439289</v>
      </c>
      <c r="G49" s="49">
        <v>1.0586182994571378</v>
      </c>
      <c r="H49" s="49">
        <v>1.2978258270238092</v>
      </c>
      <c r="I49" s="49">
        <v>1.5059700483438041</v>
      </c>
      <c r="J49" s="49">
        <v>1.7871777204451045</v>
      </c>
      <c r="K49" s="49">
        <v>1.1667715951239432</v>
      </c>
      <c r="L49" s="49">
        <v>0.91435488359505346</v>
      </c>
      <c r="M49" s="49">
        <v>0.87086505067917963</v>
      </c>
      <c r="N49" s="49">
        <v>1.1074397454517757</v>
      </c>
      <c r="O49" s="49">
        <v>1.162108539251639</v>
      </c>
      <c r="P49" s="49">
        <v>1.0971215601139583</v>
      </c>
      <c r="Q49" s="49">
        <v>1.4602218509199631</v>
      </c>
      <c r="R49" s="49">
        <v>1.744555992934919</v>
      </c>
      <c r="S49" s="49">
        <v>1.162108539251639</v>
      </c>
      <c r="T49" s="49">
        <v>1.0971215601139583</v>
      </c>
      <c r="U49" s="49">
        <v>1.4602218509199631</v>
      </c>
      <c r="V49" s="49">
        <v>1.744555992934919</v>
      </c>
    </row>
    <row r="50" spans="1:22" ht="16.2" thickBot="1">
      <c r="A50" s="51"/>
      <c r="B50" s="62" t="s">
        <v>122</v>
      </c>
      <c r="C50" s="50">
        <f t="shared" ref="C50:V50" si="1">AVERAGE(C32,C34:C48)</f>
        <v>1.3855874157263359</v>
      </c>
      <c r="D50" s="50">
        <f t="shared" si="1"/>
        <v>1.2600798811558016</v>
      </c>
      <c r="E50" s="50">
        <f t="shared" si="1"/>
        <v>1.2768245855543428</v>
      </c>
      <c r="F50" s="50">
        <f t="shared" si="1"/>
        <v>1.2338942193590787</v>
      </c>
      <c r="G50" s="50">
        <f t="shared" si="1"/>
        <v>1.29743624698865</v>
      </c>
      <c r="H50" s="50">
        <f t="shared" si="1"/>
        <v>1.31834099662846</v>
      </c>
      <c r="I50" s="50">
        <f t="shared" si="1"/>
        <v>1.1776412910816791</v>
      </c>
      <c r="J50" s="50">
        <f t="shared" si="1"/>
        <v>1.1279849275753135</v>
      </c>
      <c r="K50" s="50">
        <f t="shared" si="1"/>
        <v>1.1250987856037102</v>
      </c>
      <c r="L50" s="50">
        <f t="shared" si="1"/>
        <v>0.94913890087653874</v>
      </c>
      <c r="M50" s="50">
        <f t="shared" si="1"/>
        <v>1.0055847371218594</v>
      </c>
      <c r="N50" s="50">
        <f t="shared" si="1"/>
        <v>0.94337695832290513</v>
      </c>
      <c r="O50" s="50">
        <f>AVERAGE(O32,O34:O48)</f>
        <v>0.90384351421934683</v>
      </c>
      <c r="P50" s="50">
        <f>AVERAGE(P32,P34:P48)</f>
        <v>0.83367126603602459</v>
      </c>
      <c r="Q50" s="50">
        <f>AVERAGE(Q32,Q34:Q48)</f>
        <v>0.81571765647458339</v>
      </c>
      <c r="R50" s="50">
        <f>AVERAGE(R32,R34:R48)</f>
        <v>0.81786055460302653</v>
      </c>
      <c r="S50" s="50">
        <f t="shared" si="1"/>
        <v>0.91958252635156168</v>
      </c>
      <c r="T50" s="50">
        <f t="shared" si="1"/>
        <v>0.83399795169454882</v>
      </c>
      <c r="U50" s="50">
        <f t="shared" si="1"/>
        <v>0.81687078851688355</v>
      </c>
      <c r="V50" s="50">
        <f t="shared" si="1"/>
        <v>0.81697922656824784</v>
      </c>
    </row>
    <row r="51" spans="1:22" ht="13.8">
      <c r="A51" s="51"/>
      <c r="C51" s="52"/>
      <c r="D51" s="52"/>
      <c r="E51" s="52"/>
      <c r="F51" s="52"/>
      <c r="G51" s="52"/>
      <c r="H51" s="52"/>
      <c r="I51" s="52"/>
    </row>
    <row r="52" spans="1:22" ht="13.8">
      <c r="A52" s="51"/>
      <c r="C52" s="52"/>
      <c r="D52" s="52"/>
      <c r="E52" s="52"/>
      <c r="F52" s="52"/>
      <c r="G52" s="52"/>
      <c r="H52" s="52"/>
      <c r="I52" s="52"/>
    </row>
    <row r="53" spans="1:22" ht="17.399999999999999">
      <c r="A53" s="51"/>
      <c r="B53" s="53" t="s">
        <v>127</v>
      </c>
      <c r="C53" s="228" t="s">
        <v>128</v>
      </c>
      <c r="D53" s="228"/>
      <c r="E53" s="228"/>
      <c r="F53" s="228"/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</row>
    <row r="54" spans="1:22" ht="13.8">
      <c r="A54" s="51"/>
      <c r="C54" s="52"/>
      <c r="D54" s="52"/>
      <c r="E54" s="52"/>
      <c r="F54" s="52"/>
      <c r="G54" s="52"/>
      <c r="H54" s="52"/>
      <c r="I54" s="52"/>
    </row>
    <row r="55" spans="1:22" ht="15.6">
      <c r="A55" s="51"/>
      <c r="B55" s="54" t="s">
        <v>103</v>
      </c>
      <c r="C55" s="55">
        <v>2000</v>
      </c>
      <c r="D55" s="55">
        <v>2001</v>
      </c>
      <c r="E55" s="55">
        <v>2002</v>
      </c>
      <c r="F55" s="55">
        <v>2003</v>
      </c>
      <c r="G55" s="55">
        <v>2004</v>
      </c>
      <c r="H55" s="55">
        <v>2005</v>
      </c>
      <c r="I55" s="55">
        <v>2006</v>
      </c>
      <c r="J55" s="55">
        <v>2007</v>
      </c>
      <c r="K55" s="55">
        <v>2008</v>
      </c>
      <c r="L55" s="55">
        <v>2009</v>
      </c>
      <c r="M55" s="55">
        <v>2010</v>
      </c>
      <c r="N55" s="55">
        <v>2011</v>
      </c>
      <c r="O55" s="55">
        <v>2012</v>
      </c>
      <c r="P55" s="55">
        <v>2013</v>
      </c>
      <c r="Q55" s="55">
        <v>2014</v>
      </c>
      <c r="R55" s="55">
        <v>2015</v>
      </c>
      <c r="S55" s="55">
        <v>2012</v>
      </c>
      <c r="T55" s="55">
        <v>2013</v>
      </c>
      <c r="U55" s="55">
        <v>2014</v>
      </c>
      <c r="V55" s="55">
        <v>2015</v>
      </c>
    </row>
    <row r="56" spans="1:22" ht="15">
      <c r="A56" s="51">
        <v>1</v>
      </c>
      <c r="B56" s="56" t="s">
        <v>104</v>
      </c>
      <c r="C56" s="12">
        <f t="shared" ref="C56:U56" si="2">C8+C32</f>
        <v>14.861776959490172</v>
      </c>
      <c r="D56" s="12">
        <f t="shared" si="2"/>
        <v>14.775690006785496</v>
      </c>
      <c r="E56" s="12">
        <f t="shared" si="2"/>
        <v>14.86480016588199</v>
      </c>
      <c r="F56" s="12">
        <f t="shared" si="2"/>
        <v>18.185369119873528</v>
      </c>
      <c r="G56" s="12">
        <f t="shared" si="2"/>
        <v>18.46109935158665</v>
      </c>
      <c r="H56" s="12">
        <f t="shared" si="2"/>
        <v>18.427087393545015</v>
      </c>
      <c r="I56" s="12">
        <f t="shared" si="2"/>
        <v>18.32954037858179</v>
      </c>
      <c r="J56" s="12">
        <f t="shared" si="2"/>
        <v>18.928801374313529</v>
      </c>
      <c r="K56" s="12">
        <f t="shared" si="2"/>
        <v>19.682900092682726</v>
      </c>
      <c r="L56" s="12">
        <f t="shared" si="2"/>
        <v>18.795265248700399</v>
      </c>
      <c r="M56" s="12">
        <f t="shared" si="2"/>
        <v>18.964286241730278</v>
      </c>
      <c r="N56" s="12">
        <f t="shared" si="2"/>
        <v>18.929237888696306</v>
      </c>
      <c r="O56" s="12">
        <f>O8+O32</f>
        <v>19.205300027610924</v>
      </c>
      <c r="P56" s="12">
        <f>P8+P32</f>
        <v>18.974874266977807</v>
      </c>
      <c r="Q56" s="12">
        <f>Q8+Q32</f>
        <v>19.292414960756794</v>
      </c>
      <c r="R56" s="12">
        <f>R8+R32</f>
        <v>19.683248309278742</v>
      </c>
      <c r="S56" s="12">
        <f t="shared" si="2"/>
        <v>19.205300027610924</v>
      </c>
      <c r="T56" s="12">
        <f t="shared" si="2"/>
        <v>18.974874266977807</v>
      </c>
      <c r="U56" s="12">
        <f t="shared" si="2"/>
        <v>19.292414960756794</v>
      </c>
      <c r="V56" s="12">
        <f t="shared" ref="V56:V73" si="3">V8+V32</f>
        <v>19.683248309278742</v>
      </c>
    </row>
    <row r="57" spans="1:22" ht="15">
      <c r="A57" s="51">
        <v>2</v>
      </c>
      <c r="B57" s="57" t="s">
        <v>105</v>
      </c>
      <c r="C57" s="47">
        <v>13.72448161912633</v>
      </c>
      <c r="D57" s="47">
        <v>12.771033761381759</v>
      </c>
      <c r="E57" s="47">
        <v>13.036248433336073</v>
      </c>
      <c r="F57" s="47">
        <v>12.605689749454395</v>
      </c>
      <c r="G57" s="47">
        <v>14.498471436379084</v>
      </c>
      <c r="H57" s="47">
        <v>18.171722392092434</v>
      </c>
      <c r="I57" s="47">
        <v>20.878886818205729</v>
      </c>
      <c r="J57" s="47">
        <v>21.947954167882141</v>
      </c>
      <c r="K57" s="47">
        <v>22.684285539315351</v>
      </c>
      <c r="L57" s="47">
        <v>20.292185463000234</v>
      </c>
      <c r="M57" s="47">
        <v>20.515550621130433</v>
      </c>
      <c r="N57" s="47">
        <v>22.521580242641416</v>
      </c>
      <c r="O57" s="47">
        <v>23.355548915940759</v>
      </c>
      <c r="P57" s="47">
        <v>24.832860171895948</v>
      </c>
      <c r="Q57" s="12">
        <f t="shared" ref="Q57:R61" si="4">Q9+Q33</f>
        <v>0</v>
      </c>
      <c r="R57" s="12">
        <f t="shared" si="4"/>
        <v>0</v>
      </c>
      <c r="S57" s="47">
        <v>23.355548915940759</v>
      </c>
      <c r="T57" s="47">
        <v>24.832860171895948</v>
      </c>
      <c r="U57" s="12">
        <f t="shared" ref="U57:U73" si="5">U9+U33</f>
        <v>0</v>
      </c>
      <c r="V57" s="12">
        <f t="shared" si="3"/>
        <v>0</v>
      </c>
    </row>
    <row r="58" spans="1:22" ht="15">
      <c r="A58" s="51">
        <v>3</v>
      </c>
      <c r="B58" s="56" t="s">
        <v>106</v>
      </c>
      <c r="C58" s="12">
        <f t="shared" ref="C58:P58" si="6">C10+C34</f>
        <v>13.849267355569001</v>
      </c>
      <c r="D58" s="12">
        <f t="shared" si="6"/>
        <v>14.206079309785737</v>
      </c>
      <c r="E58" s="12">
        <f t="shared" si="6"/>
        <v>15.447550632153128</v>
      </c>
      <c r="F58" s="12">
        <f t="shared" si="6"/>
        <v>14.926946137442965</v>
      </c>
      <c r="G58" s="12">
        <f t="shared" si="6"/>
        <v>15.148656323492817</v>
      </c>
      <c r="H58" s="12">
        <f t="shared" si="6"/>
        <v>16.012134793943357</v>
      </c>
      <c r="I58" s="12">
        <f t="shared" si="6"/>
        <v>15.61219764290411</v>
      </c>
      <c r="J58" s="12">
        <f t="shared" si="6"/>
        <v>16.205411155503231</v>
      </c>
      <c r="K58" s="12">
        <f t="shared" si="6"/>
        <v>15.820997529961222</v>
      </c>
      <c r="L58" s="12">
        <f t="shared" si="6"/>
        <v>14.540379347309685</v>
      </c>
      <c r="M58" s="12">
        <f t="shared" si="6"/>
        <v>14.464950044978192</v>
      </c>
      <c r="N58" s="12">
        <f t="shared" si="6"/>
        <v>15.562422551355063</v>
      </c>
      <c r="O58" s="12">
        <f t="shared" si="6"/>
        <v>15.145452318064661</v>
      </c>
      <c r="P58" s="12">
        <f t="shared" si="6"/>
        <v>15.347786010114994</v>
      </c>
      <c r="Q58" s="12">
        <f t="shared" si="4"/>
        <v>13.80021520769964</v>
      </c>
      <c r="R58" s="12">
        <f t="shared" si="4"/>
        <v>13.504303271940332</v>
      </c>
      <c r="S58" s="12">
        <f t="shared" ref="S58:T61" si="7">S10+S34</f>
        <v>15.145452318064661</v>
      </c>
      <c r="T58" s="12">
        <f t="shared" si="7"/>
        <v>15.347786010114994</v>
      </c>
      <c r="U58" s="12">
        <f t="shared" si="5"/>
        <v>13.80021520769964</v>
      </c>
      <c r="V58" s="12">
        <f t="shared" si="3"/>
        <v>13.504303271940332</v>
      </c>
    </row>
    <row r="59" spans="1:22" ht="15">
      <c r="A59" s="51">
        <v>4</v>
      </c>
      <c r="B59" s="56" t="s">
        <v>107</v>
      </c>
      <c r="C59" s="12">
        <f t="shared" ref="C59:P59" si="8">C11+C35</f>
        <v>15.716972939135934</v>
      </c>
      <c r="D59" s="12">
        <f t="shared" si="8"/>
        <v>16.046148857048912</v>
      </c>
      <c r="E59" s="12">
        <f t="shared" si="8"/>
        <v>15.951111264933909</v>
      </c>
      <c r="F59" s="12">
        <f t="shared" si="8"/>
        <v>15.419423196942594</v>
      </c>
      <c r="G59" s="12">
        <f t="shared" si="8"/>
        <v>15.049237041632971</v>
      </c>
      <c r="H59" s="12">
        <f t="shared" si="8"/>
        <v>16.237429746874042</v>
      </c>
      <c r="I59" s="12">
        <f t="shared" si="8"/>
        <v>16.119007760658707</v>
      </c>
      <c r="J59" s="12">
        <f t="shared" si="8"/>
        <v>17.876787017969054</v>
      </c>
      <c r="K59" s="12">
        <f t="shared" si="8"/>
        <v>17.553178366904064</v>
      </c>
      <c r="L59" s="12">
        <f t="shared" si="8"/>
        <v>13.838693311079492</v>
      </c>
      <c r="M59" s="12">
        <f t="shared" si="8"/>
        <v>15.835959899140917</v>
      </c>
      <c r="N59" s="12">
        <f t="shared" si="8"/>
        <v>17.393088499065417</v>
      </c>
      <c r="O59" s="12">
        <f t="shared" si="8"/>
        <v>17.647416657297605</v>
      </c>
      <c r="P59" s="12">
        <f t="shared" si="8"/>
        <v>16.750502092879639</v>
      </c>
      <c r="Q59" s="12">
        <f t="shared" si="4"/>
        <v>16.635573914584068</v>
      </c>
      <c r="R59" s="12">
        <f t="shared" si="4"/>
        <v>17.615398472742871</v>
      </c>
      <c r="S59" s="12">
        <f t="shared" si="7"/>
        <v>17.647416657297605</v>
      </c>
      <c r="T59" s="12">
        <f t="shared" si="7"/>
        <v>16.750502092879639</v>
      </c>
      <c r="U59" s="12">
        <f t="shared" si="5"/>
        <v>16.635573914584068</v>
      </c>
      <c r="V59" s="12">
        <f t="shared" si="3"/>
        <v>17.615398472742871</v>
      </c>
    </row>
    <row r="60" spans="1:22" ht="15">
      <c r="A60" s="51">
        <v>5</v>
      </c>
      <c r="B60" s="56" t="s">
        <v>108</v>
      </c>
      <c r="C60" s="12">
        <f t="shared" ref="C60:P60" si="9">C12+C36</f>
        <v>9.6523353267667638</v>
      </c>
      <c r="D60" s="12">
        <f t="shared" si="9"/>
        <v>11.501473579588309</v>
      </c>
      <c r="E60" s="12">
        <f t="shared" si="9"/>
        <v>11.629574018544943</v>
      </c>
      <c r="F60" s="12">
        <f t="shared" si="9"/>
        <v>12.230915716422185</v>
      </c>
      <c r="G60" s="12">
        <f t="shared" si="9"/>
        <v>12.646927011899781</v>
      </c>
      <c r="H60" s="12">
        <f t="shared" si="9"/>
        <v>13.15129157243442</v>
      </c>
      <c r="I60" s="12">
        <f t="shared" si="9"/>
        <v>14.069206155423835</v>
      </c>
      <c r="J60" s="12">
        <f t="shared" si="9"/>
        <v>14.255939686998692</v>
      </c>
      <c r="K60" s="12">
        <f t="shared" si="9"/>
        <v>14.231465829202831</v>
      </c>
      <c r="L60" s="12">
        <f t="shared" si="9"/>
        <v>13.911164444941516</v>
      </c>
      <c r="M60" s="12">
        <f t="shared" si="9"/>
        <v>13.141091093730504</v>
      </c>
      <c r="N60" s="12">
        <f t="shared" si="9"/>
        <v>14.223700665704781</v>
      </c>
      <c r="O60" s="12">
        <f t="shared" si="9"/>
        <v>15.199554323340811</v>
      </c>
      <c r="P60" s="12">
        <f t="shared" si="9"/>
        <v>14.847647402706343</v>
      </c>
      <c r="Q60" s="12">
        <f t="shared" si="4"/>
        <v>15.090154183851395</v>
      </c>
      <c r="R60" s="12">
        <f t="shared" si="4"/>
        <v>15.386063528301301</v>
      </c>
      <c r="S60" s="12">
        <f t="shared" si="7"/>
        <v>15.199554323340811</v>
      </c>
      <c r="T60" s="12">
        <f t="shared" si="7"/>
        <v>14.847647402706343</v>
      </c>
      <c r="U60" s="12">
        <f t="shared" si="5"/>
        <v>15.090154183851395</v>
      </c>
      <c r="V60" s="12">
        <f t="shared" si="3"/>
        <v>15.386063528301301</v>
      </c>
    </row>
    <row r="61" spans="1:22" ht="15">
      <c r="A61" s="51">
        <v>6</v>
      </c>
      <c r="B61" s="56" t="s">
        <v>109</v>
      </c>
      <c r="C61" s="12">
        <f t="shared" ref="C61:P61" si="10">C13+C37</f>
        <v>11.88328697056888</v>
      </c>
      <c r="D61" s="12">
        <f t="shared" si="10"/>
        <v>12.828820318335502</v>
      </c>
      <c r="E61" s="12">
        <f t="shared" si="10"/>
        <v>12.80413422661198</v>
      </c>
      <c r="F61" s="12">
        <f t="shared" si="10"/>
        <v>12.994890327179172</v>
      </c>
      <c r="G61" s="12">
        <f t="shared" si="10"/>
        <v>12.948967024349301</v>
      </c>
      <c r="H61" s="12">
        <f t="shared" si="10"/>
        <v>13.232440893824588</v>
      </c>
      <c r="I61" s="12">
        <f t="shared" si="10"/>
        <v>13.660888264975487</v>
      </c>
      <c r="J61" s="12">
        <f t="shared" si="10"/>
        <v>14.879392400406797</v>
      </c>
      <c r="K61" s="12">
        <f t="shared" si="10"/>
        <v>15.286948920911733</v>
      </c>
      <c r="L61" s="12">
        <f t="shared" si="10"/>
        <v>13.366927104580004</v>
      </c>
      <c r="M61" s="12">
        <f t="shared" si="10"/>
        <v>12.975634742677498</v>
      </c>
      <c r="N61" s="12">
        <f t="shared" si="10"/>
        <v>13.290270839067905</v>
      </c>
      <c r="O61" s="12">
        <f t="shared" si="10"/>
        <v>13.192817075373531</v>
      </c>
      <c r="P61" s="12">
        <f t="shared" si="10"/>
        <v>13.204292335598012</v>
      </c>
      <c r="Q61" s="12">
        <f>Q13+Q37</f>
        <v>13.129667955138535</v>
      </c>
      <c r="R61" s="12">
        <f t="shared" si="4"/>
        <v>13.580926743952496</v>
      </c>
      <c r="S61" s="12">
        <f t="shared" si="7"/>
        <v>13.192817075373531</v>
      </c>
      <c r="T61" s="12">
        <f t="shared" si="7"/>
        <v>13.204292335598012</v>
      </c>
      <c r="U61" s="12">
        <f t="shared" si="5"/>
        <v>13.129667955138535</v>
      </c>
      <c r="V61" s="12">
        <f t="shared" si="3"/>
        <v>13.580926743952496</v>
      </c>
    </row>
    <row r="62" spans="1:22" ht="15">
      <c r="A62" s="51">
        <v>7</v>
      </c>
      <c r="B62" s="58" t="s">
        <v>110</v>
      </c>
      <c r="C62" s="66">
        <f t="shared" ref="C62:N62" si="11">C14+C38</f>
        <v>10.945610380306157</v>
      </c>
      <c r="D62" s="66">
        <f t="shared" si="11"/>
        <v>11.352863019084674</v>
      </c>
      <c r="E62" s="66">
        <f t="shared" si="11"/>
        <v>11.206459937561966</v>
      </c>
      <c r="F62" s="66">
        <f t="shared" si="11"/>
        <v>10.3508542090261</v>
      </c>
      <c r="G62" s="66">
        <f t="shared" si="11"/>
        <v>10.371401838063596</v>
      </c>
      <c r="H62" s="66">
        <f t="shared" si="11"/>
        <v>10.881533324009624</v>
      </c>
      <c r="I62" s="66">
        <f t="shared" si="11"/>
        <v>11.20133898562208</v>
      </c>
      <c r="J62" s="66">
        <f t="shared" si="11"/>
        <v>11.673748229099399</v>
      </c>
      <c r="K62" s="66">
        <f t="shared" si="11"/>
        <v>11.656967663847245</v>
      </c>
      <c r="L62" s="66">
        <f t="shared" si="11"/>
        <v>12.409397773334947</v>
      </c>
      <c r="M62" s="66">
        <f t="shared" si="11"/>
        <v>13.094380461179941</v>
      </c>
      <c r="N62" s="66">
        <f t="shared" si="11"/>
        <v>12.140198875341172</v>
      </c>
      <c r="O62" s="65">
        <v>14.2589760802021</v>
      </c>
      <c r="P62" s="65">
        <v>14.8123135708917</v>
      </c>
      <c r="Q62" s="65">
        <v>14.665924938993401</v>
      </c>
      <c r="R62" s="65">
        <f>+R38+R14</f>
        <v>15.417920071342412</v>
      </c>
      <c r="S62" s="66">
        <v>15.972151158978832</v>
      </c>
      <c r="T62" s="66">
        <f>T14+T38</f>
        <v>14.867559419208437</v>
      </c>
      <c r="U62" s="66">
        <f t="shared" si="5"/>
        <v>14.865732006972991</v>
      </c>
      <c r="V62" s="67">
        <f t="shared" si="3"/>
        <v>15.862110082930041</v>
      </c>
    </row>
    <row r="63" spans="1:22" ht="15">
      <c r="A63" s="51">
        <v>8</v>
      </c>
      <c r="B63" s="56" t="s">
        <v>111</v>
      </c>
      <c r="C63" s="12">
        <v>11.056714963339703</v>
      </c>
      <c r="D63" s="12">
        <v>11.077486660826633</v>
      </c>
      <c r="E63" s="12">
        <v>11.777237937469858</v>
      </c>
      <c r="F63" s="12">
        <v>11.86851070334359</v>
      </c>
      <c r="G63" s="12">
        <v>11.987845527683358</v>
      </c>
      <c r="H63" s="12">
        <v>12.856406416361487</v>
      </c>
      <c r="I63" s="12">
        <v>13.872663565256296</v>
      </c>
      <c r="J63" s="12">
        <v>14.308246248426999</v>
      </c>
      <c r="K63" s="12">
        <v>14.423417012738557</v>
      </c>
      <c r="L63" s="12">
        <v>13.72651758837606</v>
      </c>
      <c r="M63" s="12">
        <v>14.39472228810062</v>
      </c>
      <c r="N63" s="12">
        <v>15.125661900934894</v>
      </c>
      <c r="O63" s="12">
        <v>15.491132804124117</v>
      </c>
      <c r="P63" s="12">
        <v>16.224306719097072</v>
      </c>
      <c r="Q63" s="12">
        <f t="shared" ref="Q63:R73" si="12">Q15+Q39</f>
        <v>15.847431021670106</v>
      </c>
      <c r="R63" s="68">
        <f t="shared" si="12"/>
        <v>15.981526042070946</v>
      </c>
      <c r="S63" s="12">
        <v>15.491132804124117</v>
      </c>
      <c r="T63" s="12">
        <v>16.224306719097072</v>
      </c>
      <c r="U63" s="12">
        <f t="shared" si="5"/>
        <v>15.847431021670106</v>
      </c>
      <c r="V63" s="68">
        <f t="shared" si="3"/>
        <v>15.981526042070946</v>
      </c>
    </row>
    <row r="64" spans="1:22" ht="15">
      <c r="A64" s="51">
        <v>9</v>
      </c>
      <c r="B64" s="56" t="s">
        <v>112</v>
      </c>
      <c r="C64" s="12">
        <v>9.7568228488260349</v>
      </c>
      <c r="D64" s="12">
        <v>11.324203538797411</v>
      </c>
      <c r="E64" s="12">
        <v>12.119461593322626</v>
      </c>
      <c r="F64" s="12">
        <v>11.745030908388115</v>
      </c>
      <c r="G64" s="12">
        <v>11.829699685921074</v>
      </c>
      <c r="H64" s="12">
        <v>11.634570249649832</v>
      </c>
      <c r="I64" s="12">
        <v>12.174578575408731</v>
      </c>
      <c r="J64" s="12">
        <v>12.432931793358046</v>
      </c>
      <c r="K64" s="12">
        <v>11.50912672036627</v>
      </c>
      <c r="L64" s="12">
        <v>10.766467201451485</v>
      </c>
      <c r="M64" s="12">
        <v>10.875647929249119</v>
      </c>
      <c r="N64" s="12">
        <v>11.315306663028835</v>
      </c>
      <c r="O64" s="12">
        <v>11.211018443972044</v>
      </c>
      <c r="P64" s="12">
        <v>11.253932805600297</v>
      </c>
      <c r="Q64" s="12">
        <f t="shared" si="12"/>
        <v>11.174806125677716</v>
      </c>
      <c r="R64" s="12">
        <f t="shared" si="12"/>
        <v>10.607854997411836</v>
      </c>
      <c r="S64" s="12">
        <v>11.211018443972044</v>
      </c>
      <c r="T64" s="12">
        <v>11.253932805600297</v>
      </c>
      <c r="U64" s="12">
        <f t="shared" si="5"/>
        <v>11.174806125677716</v>
      </c>
      <c r="V64" s="12">
        <f t="shared" si="3"/>
        <v>10.607854997411836</v>
      </c>
    </row>
    <row r="65" spans="1:22" ht="15">
      <c r="A65" s="51">
        <v>10</v>
      </c>
      <c r="B65" s="56" t="s">
        <v>113</v>
      </c>
      <c r="C65" s="12">
        <v>13.795146986162946</v>
      </c>
      <c r="D65" s="12">
        <v>13.822226425865466</v>
      </c>
      <c r="E65" s="12">
        <v>13.766639363426766</v>
      </c>
      <c r="F65" s="12">
        <v>13.837630883545332</v>
      </c>
      <c r="G65" s="12">
        <v>14.494187576428338</v>
      </c>
      <c r="H65" s="12">
        <v>14.534953963974456</v>
      </c>
      <c r="I65" s="12">
        <v>15.238335594896455</v>
      </c>
      <c r="J65" s="12">
        <v>16.385009093742614</v>
      </c>
      <c r="K65" s="12">
        <v>16.130485533515561</v>
      </c>
      <c r="L65" s="12">
        <v>14.161988330826368</v>
      </c>
      <c r="M65" s="12">
        <v>14.42515679013307</v>
      </c>
      <c r="N65" s="12">
        <v>14.815946376371688</v>
      </c>
      <c r="O65" s="12">
        <v>14.85795480803835</v>
      </c>
      <c r="P65" s="12">
        <v>15.021773382249823</v>
      </c>
      <c r="Q65" s="12">
        <f t="shared" si="12"/>
        <v>16.747207548971378</v>
      </c>
      <c r="R65" s="12">
        <f t="shared" si="12"/>
        <v>17.897471967731107</v>
      </c>
      <c r="S65" s="12">
        <v>14.85795480803835</v>
      </c>
      <c r="T65" s="12">
        <v>15.021773382249823</v>
      </c>
      <c r="U65" s="12">
        <f t="shared" si="5"/>
        <v>16.747207548971378</v>
      </c>
      <c r="V65" s="12">
        <f t="shared" si="3"/>
        <v>17.897471967731107</v>
      </c>
    </row>
    <row r="66" spans="1:22" ht="15">
      <c r="A66" s="51">
        <v>11</v>
      </c>
      <c r="B66" s="56" t="s">
        <v>114</v>
      </c>
      <c r="C66" s="12">
        <v>10.592394162807334</v>
      </c>
      <c r="D66" s="12">
        <v>11.272038680616351</v>
      </c>
      <c r="E66" s="12">
        <v>11.62809694025772</v>
      </c>
      <c r="F66" s="12">
        <v>9.9797532105818139</v>
      </c>
      <c r="G66" s="12">
        <v>8.853432822561917</v>
      </c>
      <c r="H66" s="12">
        <v>8.6245424475219234</v>
      </c>
      <c r="I66" s="12">
        <v>8.4754770861854229</v>
      </c>
      <c r="J66" s="12">
        <v>8.8285510065729369</v>
      </c>
      <c r="K66" s="12">
        <v>8.1504771530466513</v>
      </c>
      <c r="L66" s="12">
        <v>9.3640063542541405</v>
      </c>
      <c r="M66" s="12">
        <v>9.5177735376379253</v>
      </c>
      <c r="N66" s="12">
        <v>8.9284925378959681</v>
      </c>
      <c r="O66" s="12">
        <v>8.4295265797355476</v>
      </c>
      <c r="P66" s="12">
        <v>9.7692218359231919</v>
      </c>
      <c r="Q66" s="12">
        <f t="shared" si="12"/>
        <v>10.392543861731715</v>
      </c>
      <c r="R66" s="12">
        <f t="shared" si="12"/>
        <v>13.014255048358917</v>
      </c>
      <c r="S66" s="12">
        <v>8.4295265797355476</v>
      </c>
      <c r="T66" s="12">
        <v>9.7692218359231919</v>
      </c>
      <c r="U66" s="12">
        <f t="shared" si="5"/>
        <v>10.392543861731715</v>
      </c>
      <c r="V66" s="12">
        <f t="shared" si="3"/>
        <v>13.014255048358917</v>
      </c>
    </row>
    <row r="67" spans="1:22" ht="15">
      <c r="A67" s="51">
        <v>12</v>
      </c>
      <c r="B67" s="56" t="s">
        <v>115</v>
      </c>
      <c r="C67" s="12">
        <v>10.398192262691214</v>
      </c>
      <c r="D67" s="12">
        <v>9.6740619442722018</v>
      </c>
      <c r="E67" s="12">
        <v>10.371761314825005</v>
      </c>
      <c r="F67" s="12">
        <v>11.664808734220527</v>
      </c>
      <c r="G67" s="12">
        <v>12.13759407559119</v>
      </c>
      <c r="H67" s="12">
        <v>12.898520402552808</v>
      </c>
      <c r="I67" s="12">
        <v>13.587384770149825</v>
      </c>
      <c r="J67" s="12">
        <v>13.772127488230042</v>
      </c>
      <c r="K67" s="12">
        <v>13.551756950409235</v>
      </c>
      <c r="L67" s="12">
        <v>13.300878270585365</v>
      </c>
      <c r="M67" s="12">
        <v>13.850889908290656</v>
      </c>
      <c r="N67" s="12">
        <v>14.605639957197436</v>
      </c>
      <c r="O67" s="12">
        <v>14.907825594364704</v>
      </c>
      <c r="P67" s="12">
        <v>15.180483100444256</v>
      </c>
      <c r="Q67" s="12">
        <f t="shared" si="12"/>
        <v>15.389470569314403</v>
      </c>
      <c r="R67" s="12">
        <f t="shared" si="12"/>
        <v>16.24823869161381</v>
      </c>
      <c r="S67" s="12">
        <v>14.907825594364704</v>
      </c>
      <c r="T67" s="12">
        <v>15.180483100444256</v>
      </c>
      <c r="U67" s="12">
        <f t="shared" si="5"/>
        <v>15.389470569314403</v>
      </c>
      <c r="V67" s="12">
        <f t="shared" si="3"/>
        <v>16.24823869161381</v>
      </c>
    </row>
    <row r="68" spans="1:22" ht="15">
      <c r="A68" s="51">
        <v>13</v>
      </c>
      <c r="B68" s="56" t="s">
        <v>116</v>
      </c>
      <c r="C68" s="12">
        <f t="shared" ref="C68:T68" si="13">C20+C44</f>
        <v>9.9523602082526565</v>
      </c>
      <c r="D68" s="12">
        <f t="shared" si="13"/>
        <v>9.0405563497776829</v>
      </c>
      <c r="E68" s="12">
        <f t="shared" si="13"/>
        <v>8.8679313707995178</v>
      </c>
      <c r="F68" s="12">
        <f t="shared" si="13"/>
        <v>8.9931728589212234</v>
      </c>
      <c r="G68" s="12">
        <f t="shared" si="13"/>
        <v>8.7860554258672874</v>
      </c>
      <c r="H68" s="12">
        <f t="shared" si="13"/>
        <v>8.9149663944337743</v>
      </c>
      <c r="I68" s="12">
        <f t="shared" si="13"/>
        <v>10.582655289723991</v>
      </c>
      <c r="J68" s="12">
        <f t="shared" si="13"/>
        <v>10.176559694620448</v>
      </c>
      <c r="K68" s="12">
        <f t="shared" si="13"/>
        <v>10.131924539380664</v>
      </c>
      <c r="L68" s="12">
        <f t="shared" si="13"/>
        <v>10.301059664097412</v>
      </c>
      <c r="M68" s="12">
        <f t="shared" si="13"/>
        <v>10.726638448877052</v>
      </c>
      <c r="N68" s="12">
        <f t="shared" si="13"/>
        <v>10.287693918183574</v>
      </c>
      <c r="O68" s="12">
        <f>O20+O44</f>
        <v>11.084476955743897</v>
      </c>
      <c r="P68" s="12">
        <f>P20+P44</f>
        <v>10.832984655610593</v>
      </c>
      <c r="Q68" s="12">
        <f t="shared" si="12"/>
        <v>9.8216543615017269</v>
      </c>
      <c r="R68" s="12">
        <f t="shared" si="12"/>
        <v>9.3518376429064674</v>
      </c>
      <c r="S68" s="12">
        <f t="shared" si="13"/>
        <v>11.084476955743897</v>
      </c>
      <c r="T68" s="12">
        <f t="shared" si="13"/>
        <v>10.832984655610593</v>
      </c>
      <c r="U68" s="12">
        <f t="shared" si="5"/>
        <v>9.8216543615017269</v>
      </c>
      <c r="V68" s="12">
        <f t="shared" si="3"/>
        <v>9.3518376429064674</v>
      </c>
    </row>
    <row r="69" spans="1:22" ht="15">
      <c r="A69" s="51">
        <v>14</v>
      </c>
      <c r="B69" s="56" t="s">
        <v>117</v>
      </c>
      <c r="C69" s="12">
        <v>9.3239815966492277</v>
      </c>
      <c r="D69" s="12">
        <v>9.0161714397371604</v>
      </c>
      <c r="E69" s="12">
        <v>8.0156324892472206</v>
      </c>
      <c r="F69" s="12">
        <v>8.745984276232269</v>
      </c>
      <c r="G69" s="12">
        <v>10.244098510004687</v>
      </c>
      <c r="H69" s="12">
        <v>10.145782655055131</v>
      </c>
      <c r="I69" s="12">
        <v>10.452762203043102</v>
      </c>
      <c r="J69" s="12">
        <v>10.100603429207322</v>
      </c>
      <c r="K69" s="12">
        <v>10.504484315435242</v>
      </c>
      <c r="L69" s="12">
        <v>11.551705216320331</v>
      </c>
      <c r="M69" s="12">
        <v>11.993456116357205</v>
      </c>
      <c r="N69" s="12">
        <v>12.114868455946475</v>
      </c>
      <c r="O69" s="12">
        <v>12.196943740168665</v>
      </c>
      <c r="P69" s="12">
        <v>11.821205000598365</v>
      </c>
      <c r="Q69" s="12">
        <f t="shared" si="12"/>
        <v>12.634406323988607</v>
      </c>
      <c r="R69" s="12">
        <f t="shared" si="12"/>
        <v>12.292562202238461</v>
      </c>
      <c r="S69" s="12">
        <v>12.196943740168665</v>
      </c>
      <c r="T69" s="12">
        <v>11.821205000598365</v>
      </c>
      <c r="U69" s="12">
        <f t="shared" si="5"/>
        <v>12.634406323988607</v>
      </c>
      <c r="V69" s="12">
        <f t="shared" si="3"/>
        <v>12.292562202238461</v>
      </c>
    </row>
    <row r="70" spans="1:22" ht="15">
      <c r="A70" s="51">
        <v>15</v>
      </c>
      <c r="B70" s="56" t="s">
        <v>118</v>
      </c>
      <c r="C70" s="46">
        <v>13.856299142969863</v>
      </c>
      <c r="D70" s="46">
        <v>14.085387699543734</v>
      </c>
      <c r="E70" s="46">
        <v>13.622607138568519</v>
      </c>
      <c r="F70" s="46">
        <v>14.491644151540999</v>
      </c>
      <c r="G70" s="46">
        <v>15.225742417186019</v>
      </c>
      <c r="H70" s="46">
        <v>16.061152156180064</v>
      </c>
      <c r="I70" s="46">
        <v>17.446209476888239</v>
      </c>
      <c r="J70" s="46">
        <v>18.291892306839859</v>
      </c>
      <c r="K70" s="46">
        <v>18.417381123359618</v>
      </c>
      <c r="L70" s="46">
        <v>16.433024993611756</v>
      </c>
      <c r="M70" s="46">
        <v>17.262986180952705</v>
      </c>
      <c r="N70" s="46">
        <v>18.154230888017288</v>
      </c>
      <c r="O70" s="46">
        <v>18.640702515455512</v>
      </c>
      <c r="P70" s="46">
        <v>18.405484372159332</v>
      </c>
      <c r="Q70" s="12">
        <f t="shared" si="12"/>
        <v>18.45551133869677</v>
      </c>
      <c r="R70" s="12">
        <f t="shared" si="12"/>
        <v>16.792632354125207</v>
      </c>
      <c r="S70" s="46">
        <v>18.640702515455512</v>
      </c>
      <c r="T70" s="46">
        <v>18.405484372159332</v>
      </c>
      <c r="U70" s="12">
        <f t="shared" si="5"/>
        <v>18.45551133869677</v>
      </c>
      <c r="V70" s="12">
        <f t="shared" si="3"/>
        <v>16.792632354125207</v>
      </c>
    </row>
    <row r="71" spans="1:22" ht="15">
      <c r="A71" s="51">
        <v>16</v>
      </c>
      <c r="B71" s="56" t="s">
        <v>119</v>
      </c>
      <c r="C71" s="12">
        <v>12.306709725934965</v>
      </c>
      <c r="D71" s="12">
        <v>13.658202593852057</v>
      </c>
      <c r="E71" s="12">
        <v>13.509028868220801</v>
      </c>
      <c r="F71" s="12">
        <v>11.918913186157035</v>
      </c>
      <c r="G71" s="12">
        <v>12.869542163850319</v>
      </c>
      <c r="H71" s="12">
        <v>14.640247078431374</v>
      </c>
      <c r="I71" s="12">
        <v>14.826707127248278</v>
      </c>
      <c r="J71" s="12">
        <v>15.889217935655067</v>
      </c>
      <c r="K71" s="12">
        <v>14.920014865242107</v>
      </c>
      <c r="L71" s="12">
        <v>13.058832712252496</v>
      </c>
      <c r="M71" s="12">
        <v>12.722311203550122</v>
      </c>
      <c r="N71" s="12">
        <v>12.817744976199236</v>
      </c>
      <c r="O71" s="12">
        <v>13.407583107564164</v>
      </c>
      <c r="P71" s="12">
        <v>13.960239055166562</v>
      </c>
      <c r="Q71" s="12">
        <f t="shared" si="12"/>
        <v>14.056350202293299</v>
      </c>
      <c r="R71" s="12">
        <f t="shared" si="12"/>
        <v>13.593714444327677</v>
      </c>
      <c r="S71" s="12">
        <v>13.407583107564164</v>
      </c>
      <c r="T71" s="12">
        <v>13.960239055166562</v>
      </c>
      <c r="U71" s="12">
        <f t="shared" si="5"/>
        <v>14.056350202293299</v>
      </c>
      <c r="V71" s="12">
        <f t="shared" si="3"/>
        <v>13.593714444327677</v>
      </c>
    </row>
    <row r="72" spans="1:22" ht="15">
      <c r="A72" s="51">
        <v>17</v>
      </c>
      <c r="B72" s="56" t="s">
        <v>120</v>
      </c>
      <c r="C72" s="12">
        <v>15.696309053347433</v>
      </c>
      <c r="D72" s="12">
        <v>16.410385218050465</v>
      </c>
      <c r="E72" s="12">
        <v>17.051038191008629</v>
      </c>
      <c r="F72" s="12">
        <v>18.466411306917173</v>
      </c>
      <c r="G72" s="12">
        <v>19.606968310995036</v>
      </c>
      <c r="H72" s="12">
        <v>19.944357130144819</v>
      </c>
      <c r="I72" s="12">
        <v>20.778648708012291</v>
      </c>
      <c r="J72" s="12">
        <v>20.384017758709465</v>
      </c>
      <c r="K72" s="12">
        <v>20.513758996902165</v>
      </c>
      <c r="L72" s="12">
        <v>20.76172259839927</v>
      </c>
      <c r="M72" s="12">
        <v>20.858382304540989</v>
      </c>
      <c r="N72" s="12">
        <v>20.476808929202679</v>
      </c>
      <c r="O72" s="12">
        <v>20.68246018813138</v>
      </c>
      <c r="P72" s="12">
        <v>20.905979685410067</v>
      </c>
      <c r="Q72" s="12">
        <f t="shared" si="12"/>
        <v>20.009761686747915</v>
      </c>
      <c r="R72" s="12">
        <f t="shared" si="12"/>
        <v>19.89147833855732</v>
      </c>
      <c r="S72" s="12">
        <v>20.68246018813138</v>
      </c>
      <c r="T72" s="12">
        <v>20.905979685410067</v>
      </c>
      <c r="U72" s="12">
        <f t="shared" si="5"/>
        <v>20.009761686747915</v>
      </c>
      <c r="V72" s="12">
        <f t="shared" si="3"/>
        <v>19.89147833855732</v>
      </c>
    </row>
    <row r="73" spans="1:22" ht="15.6" thickBot="1">
      <c r="A73" s="51">
        <v>18</v>
      </c>
      <c r="B73" s="61" t="s">
        <v>121</v>
      </c>
      <c r="C73" s="49">
        <v>13.719456938323415</v>
      </c>
      <c r="D73" s="49">
        <v>12.330472978239206</v>
      </c>
      <c r="E73" s="49">
        <v>11.284790334166047</v>
      </c>
      <c r="F73" s="49">
        <v>11.576019754022182</v>
      </c>
      <c r="G73" s="49">
        <v>13.025912574432738</v>
      </c>
      <c r="H73" s="49">
        <v>15.512474003583643</v>
      </c>
      <c r="I73" s="49">
        <v>16.542276735347457</v>
      </c>
      <c r="J73" s="49">
        <v>16.433447415064293</v>
      </c>
      <c r="K73" s="49">
        <v>16.421845719167788</v>
      </c>
      <c r="L73" s="49">
        <v>13.617058893064616</v>
      </c>
      <c r="M73" s="49">
        <v>11.097011828712606</v>
      </c>
      <c r="N73" s="49">
        <v>12.409513155922621</v>
      </c>
      <c r="O73" s="49">
        <v>13.368783552569887</v>
      </c>
      <c r="P73" s="49">
        <v>13.72352135782908</v>
      </c>
      <c r="Q73" s="12">
        <f t="shared" si="12"/>
        <v>17.244857952110966</v>
      </c>
      <c r="R73" s="12">
        <f t="shared" si="12"/>
        <v>20.650447425793647</v>
      </c>
      <c r="S73" s="49">
        <v>13.368783552569887</v>
      </c>
      <c r="T73" s="49">
        <v>13.72352135782908</v>
      </c>
      <c r="U73" s="12">
        <f t="shared" si="5"/>
        <v>17.244857952110966</v>
      </c>
      <c r="V73" s="12">
        <f t="shared" si="3"/>
        <v>20.650447425793647</v>
      </c>
    </row>
    <row r="74" spans="1:22" ht="16.2" thickBot="1">
      <c r="A74" s="51"/>
      <c r="B74" s="62" t="s">
        <v>122</v>
      </c>
      <c r="C74" s="50">
        <f>AVERAGE(C56,C58:C72)</f>
        <v>12.102761305176141</v>
      </c>
      <c r="D74" s="50">
        <f t="shared" ref="D74:S74" si="14">AVERAGE(D56,D58:D72)</f>
        <v>12.505737227622987</v>
      </c>
      <c r="E74" s="50">
        <f t="shared" si="14"/>
        <v>12.66456659080216</v>
      </c>
      <c r="F74" s="50">
        <f t="shared" si="14"/>
        <v>12.863766182920912</v>
      </c>
      <c r="G74" s="50">
        <f t="shared" si="14"/>
        <v>13.166340944194646</v>
      </c>
      <c r="H74" s="50">
        <f t="shared" si="14"/>
        <v>13.637338538683546</v>
      </c>
      <c r="I74" s="50">
        <f t="shared" si="14"/>
        <v>14.151725099061167</v>
      </c>
      <c r="J74" s="50">
        <f t="shared" si="14"/>
        <v>14.649327288728342</v>
      </c>
      <c r="K74" s="50">
        <f t="shared" si="14"/>
        <v>14.530330350869118</v>
      </c>
      <c r="L74" s="50">
        <f t="shared" si="14"/>
        <v>13.768001885007546</v>
      </c>
      <c r="M74" s="50">
        <f t="shared" si="14"/>
        <v>14.069016699445426</v>
      </c>
      <c r="N74" s="50">
        <f t="shared" si="14"/>
        <v>14.386332120138045</v>
      </c>
      <c r="O74" s="50">
        <f>AVERAGE(O56,O58:O72)</f>
        <v>14.722446326199252</v>
      </c>
      <c r="P74" s="50">
        <f>AVERAGE(P56,P58:P72)</f>
        <v>14.832064143214254</v>
      </c>
      <c r="Q74" s="50">
        <f>AVERAGE(Q56,Q58:Q72)</f>
        <v>14.821443387601089</v>
      </c>
      <c r="R74" s="50">
        <f>AVERAGE(R56,R58:R72)</f>
        <v>15.053714507931243</v>
      </c>
      <c r="S74" s="50">
        <f t="shared" si="14"/>
        <v>14.829519768622799</v>
      </c>
      <c r="T74" s="50">
        <f>AVERAGE(T56,T58:T72)</f>
        <v>14.835517008734049</v>
      </c>
      <c r="U74" s="50">
        <f>AVERAGE(U56,U58:U72)</f>
        <v>14.833931329349815</v>
      </c>
      <c r="V74" s="50">
        <f>AVERAGE(V56,V58:V72)</f>
        <v>15.08147638365547</v>
      </c>
    </row>
    <row r="75" spans="1:22" ht="15">
      <c r="A75" s="51"/>
      <c r="B75" s="63"/>
      <c r="D75" s="52"/>
      <c r="E75" s="52"/>
      <c r="F75" s="52"/>
      <c r="G75" s="52"/>
      <c r="H75" s="52"/>
      <c r="I75" s="52"/>
      <c r="J75" s="52"/>
    </row>
    <row r="76" spans="1:22" ht="13.8">
      <c r="A76" s="51"/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S76" s="69"/>
      <c r="T76" s="69"/>
    </row>
    <row r="77" spans="1:22" ht="17.399999999999999">
      <c r="A77" s="51"/>
      <c r="B77" s="53" t="s">
        <v>129</v>
      </c>
      <c r="C77" s="228" t="s">
        <v>130</v>
      </c>
      <c r="D77" s="228"/>
      <c r="E77" s="228"/>
      <c r="F77" s="228"/>
      <c r="G77" s="228"/>
      <c r="H77" s="228"/>
      <c r="I77" s="228"/>
      <c r="J77" s="228"/>
      <c r="K77" s="228"/>
      <c r="L77" s="228"/>
      <c r="M77" s="228"/>
      <c r="N77" s="228"/>
      <c r="O77" s="228"/>
      <c r="P77" s="228"/>
      <c r="Q77" s="228"/>
      <c r="R77" s="228"/>
      <c r="S77" s="228"/>
      <c r="T77" s="228"/>
      <c r="U77" s="228"/>
      <c r="V77" s="228"/>
    </row>
    <row r="78" spans="1:22" ht="13.8">
      <c r="A78" s="51"/>
      <c r="C78" s="52"/>
      <c r="D78" s="52"/>
      <c r="E78" s="52"/>
      <c r="F78" s="52"/>
      <c r="G78" s="52"/>
      <c r="H78" s="52"/>
      <c r="I78" s="52"/>
    </row>
    <row r="79" spans="1:22" ht="15.6">
      <c r="A79" s="51"/>
      <c r="B79" s="54" t="s">
        <v>103</v>
      </c>
      <c r="C79" s="55">
        <v>2000</v>
      </c>
      <c r="D79" s="55">
        <v>2001</v>
      </c>
      <c r="E79" s="55">
        <v>2002</v>
      </c>
      <c r="F79" s="55">
        <v>2003</v>
      </c>
      <c r="G79" s="55">
        <v>2004</v>
      </c>
      <c r="H79" s="55">
        <v>2005</v>
      </c>
      <c r="I79" s="55">
        <v>2006</v>
      </c>
      <c r="J79" s="55">
        <v>2007</v>
      </c>
      <c r="K79" s="55">
        <v>2008</v>
      </c>
      <c r="L79" s="55">
        <v>2009</v>
      </c>
      <c r="M79" s="55">
        <v>2010</v>
      </c>
      <c r="N79" s="55">
        <v>2011</v>
      </c>
      <c r="O79" s="55">
        <v>2012</v>
      </c>
      <c r="P79" s="55">
        <v>2013</v>
      </c>
      <c r="Q79" s="55">
        <v>2014</v>
      </c>
      <c r="R79" s="55">
        <v>2015</v>
      </c>
      <c r="S79" s="55">
        <v>2012</v>
      </c>
      <c r="T79" s="55">
        <v>2013</v>
      </c>
      <c r="U79" s="55">
        <v>2014</v>
      </c>
      <c r="V79" s="55">
        <v>2015</v>
      </c>
    </row>
    <row r="80" spans="1:22" ht="15">
      <c r="A80" s="51">
        <v>1</v>
      </c>
      <c r="B80" s="56" t="s">
        <v>104</v>
      </c>
      <c r="C80" s="12">
        <v>5.1937287400359784</v>
      </c>
      <c r="D80" s="12">
        <v>4.9675196274044842</v>
      </c>
      <c r="E80" s="12">
        <v>4.53788831920994</v>
      </c>
      <c r="F80" s="12">
        <v>4.9992983167079039</v>
      </c>
      <c r="G80" s="12">
        <v>4.3535862727493591</v>
      </c>
      <c r="H80" s="12">
        <v>4.3008416356948356</v>
      </c>
      <c r="I80" s="12">
        <v>4.260310549927298</v>
      </c>
      <c r="J80" s="12">
        <v>4.1445725781550626</v>
      </c>
      <c r="K80" s="12">
        <v>4.3635540042679466</v>
      </c>
      <c r="L80" s="12">
        <v>4.6463466918420746</v>
      </c>
      <c r="M80" s="12">
        <v>4.6835647029285923</v>
      </c>
      <c r="N80" s="12">
        <v>4.9398023773596718</v>
      </c>
      <c r="O80" s="12">
        <v>5.4073568776632959</v>
      </c>
      <c r="P80" s="12">
        <v>6.2920761701372561</v>
      </c>
      <c r="Q80" s="46">
        <v>6.1274714242576014</v>
      </c>
      <c r="R80" s="48">
        <f t="shared" ref="R80:R85" si="15">Q80</f>
        <v>6.1274714242576014</v>
      </c>
      <c r="S80" s="12">
        <v>5.4073568776632959</v>
      </c>
      <c r="T80" s="12">
        <v>6.2920761701372561</v>
      </c>
      <c r="U80" s="46">
        <v>6.1274714242576014</v>
      </c>
      <c r="V80" s="48">
        <f t="shared" ref="V80:V85" si="16">U80</f>
        <v>6.1274714242576014</v>
      </c>
    </row>
    <row r="81" spans="1:22" ht="15">
      <c r="A81" s="51">
        <v>2</v>
      </c>
      <c r="B81" s="57" t="s">
        <v>105</v>
      </c>
      <c r="C81" s="47">
        <v>1.1067703308321837</v>
      </c>
      <c r="D81" s="47">
        <v>1.012740905905118</v>
      </c>
      <c r="E81" s="47">
        <v>1.1551911769724958</v>
      </c>
      <c r="F81" s="47">
        <v>1.0105151769184968</v>
      </c>
      <c r="G81" s="47">
        <v>0.97291101783663003</v>
      </c>
      <c r="H81" s="47">
        <v>0.9887607872571692</v>
      </c>
      <c r="I81" s="47">
        <v>0.92511448613376757</v>
      </c>
      <c r="J81" s="47">
        <v>0.93820588228082369</v>
      </c>
      <c r="K81" s="47">
        <v>0.83201593811898011</v>
      </c>
      <c r="L81" s="47">
        <v>0.99475431729106645</v>
      </c>
      <c r="M81" s="47">
        <v>1.0459550676652345</v>
      </c>
      <c r="N81" s="47">
        <v>1.0268905421411534</v>
      </c>
      <c r="O81" s="47">
        <v>0.95801088587160277</v>
      </c>
      <c r="P81" s="47">
        <v>1.0151042419540199</v>
      </c>
      <c r="Q81" s="46"/>
      <c r="R81" s="48">
        <f t="shared" si="15"/>
        <v>0</v>
      </c>
      <c r="S81" s="47">
        <v>0.95801088587160277</v>
      </c>
      <c r="T81" s="47">
        <v>1.0151042419540199</v>
      </c>
      <c r="U81" s="46"/>
      <c r="V81" s="48">
        <f t="shared" si="16"/>
        <v>0</v>
      </c>
    </row>
    <row r="82" spans="1:22" ht="15">
      <c r="A82" s="51">
        <v>3</v>
      </c>
      <c r="B82" s="56" t="s">
        <v>106</v>
      </c>
      <c r="C82" s="46">
        <v>8.9046485585158166</v>
      </c>
      <c r="D82" s="46">
        <v>9.2287824147842965</v>
      </c>
      <c r="E82" s="46">
        <v>9.2747985272259932</v>
      </c>
      <c r="F82" s="46">
        <v>9.244017915295089</v>
      </c>
      <c r="G82" s="46">
        <v>9.4238063088843891</v>
      </c>
      <c r="H82" s="46">
        <v>9.5961238167046172</v>
      </c>
      <c r="I82" s="46">
        <v>9.7386671676226193</v>
      </c>
      <c r="J82" s="46">
        <v>9.6009736727455355</v>
      </c>
      <c r="K82" s="46">
        <v>9.9406329895678152</v>
      </c>
      <c r="L82" s="46">
        <v>9.9193611711478109</v>
      </c>
      <c r="M82" s="46">
        <v>10.033041814725497</v>
      </c>
      <c r="N82" s="46">
        <v>10.437251242180935</v>
      </c>
      <c r="O82" s="46">
        <v>10.517781514832745</v>
      </c>
      <c r="P82" s="46">
        <v>10.685311634792313</v>
      </c>
      <c r="Q82" s="46">
        <v>10.032884067877191</v>
      </c>
      <c r="R82" s="48">
        <f t="shared" si="15"/>
        <v>10.032884067877191</v>
      </c>
      <c r="S82" s="46">
        <v>10.517781514832745</v>
      </c>
      <c r="T82" s="46">
        <v>10.685311634792313</v>
      </c>
      <c r="U82" s="46">
        <v>10.032884067877191</v>
      </c>
      <c r="V82" s="48">
        <f t="shared" si="16"/>
        <v>10.032884067877191</v>
      </c>
    </row>
    <row r="83" spans="1:22" ht="15">
      <c r="A83" s="51">
        <v>4</v>
      </c>
      <c r="B83" s="56" t="s">
        <v>107</v>
      </c>
      <c r="C83" s="46">
        <v>1.4756625849308547</v>
      </c>
      <c r="D83" s="46">
        <v>1.492684215233308</v>
      </c>
      <c r="E83" s="46">
        <v>1.4961064208638493</v>
      </c>
      <c r="F83" s="46">
        <v>1.4972929104995825</v>
      </c>
      <c r="G83" s="46">
        <v>1.3131042713169241</v>
      </c>
      <c r="H83" s="46">
        <v>1.3356998154831106</v>
      </c>
      <c r="I83" s="46">
        <v>1.2000340807893974</v>
      </c>
      <c r="J83" s="46">
        <v>1.1692252232967231</v>
      </c>
      <c r="K83" s="46">
        <v>1.3179576507030679</v>
      </c>
      <c r="L83" s="46">
        <v>1.4250709283863108</v>
      </c>
      <c r="M83" s="46">
        <v>1.3337125698930641</v>
      </c>
      <c r="N83" s="46">
        <v>1.4008873557664223</v>
      </c>
      <c r="O83" s="46">
        <v>1.4308292791198871</v>
      </c>
      <c r="P83" s="46">
        <v>1.4668575583339691</v>
      </c>
      <c r="Q83" s="46">
        <v>1.495917465090818</v>
      </c>
      <c r="R83" s="48">
        <f t="shared" si="15"/>
        <v>1.495917465090818</v>
      </c>
      <c r="S83" s="46">
        <v>1.4308292791198871</v>
      </c>
      <c r="T83" s="46">
        <v>1.4668575583339691</v>
      </c>
      <c r="U83" s="46">
        <v>1.495917465090818</v>
      </c>
      <c r="V83" s="48">
        <f t="shared" si="16"/>
        <v>1.495917465090818</v>
      </c>
    </row>
    <row r="84" spans="1:22" ht="15">
      <c r="A84" s="51">
        <v>5</v>
      </c>
      <c r="B84" s="56" t="s">
        <v>108</v>
      </c>
      <c r="C84" s="46">
        <v>2.1359119863473537</v>
      </c>
      <c r="D84" s="46">
        <v>2.2099645373454182</v>
      </c>
      <c r="E84" s="46">
        <v>2.3967463195183485</v>
      </c>
      <c r="F84" s="46">
        <v>2.5520429275095919</v>
      </c>
      <c r="G84" s="46">
        <v>2.6056196237108535</v>
      </c>
      <c r="H84" s="46">
        <v>2.7743169921095023</v>
      </c>
      <c r="I84" s="46">
        <v>2.8390797577867044</v>
      </c>
      <c r="J84" s="46">
        <v>2.7722571284971411</v>
      </c>
      <c r="K84" s="46">
        <v>2.7311666168388231</v>
      </c>
      <c r="L84" s="46">
        <v>2.9769761830649943</v>
      </c>
      <c r="M84" s="46">
        <v>2.9104107716599033</v>
      </c>
      <c r="N84" s="46">
        <v>2.7851473736766907</v>
      </c>
      <c r="O84" s="46">
        <v>2.8265804798263114</v>
      </c>
      <c r="P84" s="46">
        <v>2.9133248469928468</v>
      </c>
      <c r="Q84" s="46">
        <v>3.1165691554079076</v>
      </c>
      <c r="R84" s="48">
        <f t="shared" si="15"/>
        <v>3.1165691554079076</v>
      </c>
      <c r="S84" s="46">
        <v>2.8265804798263114</v>
      </c>
      <c r="T84" s="46">
        <v>2.9133248469928468</v>
      </c>
      <c r="U84" s="46">
        <v>3.1165691554079076</v>
      </c>
      <c r="V84" s="48">
        <f t="shared" si="16"/>
        <v>3.1165691554079076</v>
      </c>
    </row>
    <row r="85" spans="1:22" ht="15">
      <c r="A85" s="51">
        <v>6</v>
      </c>
      <c r="B85" s="56" t="s">
        <v>109</v>
      </c>
      <c r="C85" s="46">
        <v>0.37873374519146091</v>
      </c>
      <c r="D85" s="46">
        <v>0.40832098605084732</v>
      </c>
      <c r="E85" s="46">
        <v>0.39528411111719242</v>
      </c>
      <c r="F85" s="46">
        <v>0.44078846564070517</v>
      </c>
      <c r="G85" s="46">
        <v>0.45398382194155545</v>
      </c>
      <c r="H85" s="46">
        <v>0.47149606765163898</v>
      </c>
      <c r="I85" s="46">
        <v>0.52927629219299155</v>
      </c>
      <c r="J85" s="46">
        <v>0.53214484011007446</v>
      </c>
      <c r="K85" s="46">
        <v>0.57524393527229511</v>
      </c>
      <c r="L85" s="46">
        <v>0.61259736724382796</v>
      </c>
      <c r="M85" s="46">
        <v>0.60652022189361388</v>
      </c>
      <c r="N85" s="46">
        <v>0.60975930993185079</v>
      </c>
      <c r="O85" s="46">
        <v>0.64239432390002016</v>
      </c>
      <c r="P85" s="46">
        <v>0.67051607157438908</v>
      </c>
      <c r="Q85" s="46">
        <v>0.71419317181136954</v>
      </c>
      <c r="R85" s="48">
        <f t="shared" si="15"/>
        <v>0.71419317181136954</v>
      </c>
      <c r="S85" s="46">
        <v>0.64239432390002016</v>
      </c>
      <c r="T85" s="46">
        <v>0.67051607157438908</v>
      </c>
      <c r="U85" s="46">
        <v>0.71419317181136954</v>
      </c>
      <c r="V85" s="48">
        <f t="shared" si="16"/>
        <v>0.71419317181136954</v>
      </c>
    </row>
    <row r="86" spans="1:22" ht="15">
      <c r="A86" s="51">
        <v>7</v>
      </c>
      <c r="B86" s="58" t="s">
        <v>110</v>
      </c>
      <c r="C86" s="60">
        <v>0.30177298051472384</v>
      </c>
      <c r="D86" s="60">
        <v>0.47361798359380897</v>
      </c>
      <c r="E86" s="60">
        <v>0.56422549368461739</v>
      </c>
      <c r="F86" s="60">
        <v>0.66849897198393671</v>
      </c>
      <c r="G86" s="60">
        <v>0.68838731841115386</v>
      </c>
      <c r="H86" s="60">
        <v>0.69256923238526613</v>
      </c>
      <c r="I86" s="60">
        <v>0.58353673303242903</v>
      </c>
      <c r="J86" s="60">
        <v>0.59825562944450539</v>
      </c>
      <c r="K86" s="60">
        <v>0.62001945329890795</v>
      </c>
      <c r="L86" s="60">
        <v>0.661652348540266</v>
      </c>
      <c r="M86" s="60">
        <v>0.63615703452474115</v>
      </c>
      <c r="N86" s="60">
        <v>0.66041677964652945</v>
      </c>
      <c r="O86" s="65">
        <v>0.72493051312270662</v>
      </c>
      <c r="P86" s="65">
        <v>0.74328337838360203</v>
      </c>
      <c r="Q86" s="65">
        <v>0.72758742303669888</v>
      </c>
      <c r="R86" s="65">
        <v>0.9433331181704252</v>
      </c>
      <c r="S86" s="60">
        <v>0.92805672869706402</v>
      </c>
      <c r="T86" s="60">
        <v>0.74845230467106816</v>
      </c>
      <c r="U86" s="60">
        <v>0.73754362023022146</v>
      </c>
      <c r="V86" s="60">
        <v>0.73754362023022102</v>
      </c>
    </row>
    <row r="87" spans="1:22" ht="15">
      <c r="A87" s="51">
        <v>8</v>
      </c>
      <c r="B87" s="56" t="s">
        <v>111</v>
      </c>
      <c r="C87" s="46">
        <v>0.53930789433329096</v>
      </c>
      <c r="D87" s="46">
        <v>0.39963222251985492</v>
      </c>
      <c r="E87" s="46">
        <v>0.47460280847435121</v>
      </c>
      <c r="F87" s="46">
        <v>0.50442954269042384</v>
      </c>
      <c r="G87" s="46">
        <v>0.48106441832349051</v>
      </c>
      <c r="H87" s="46">
        <v>0.4539657653652201</v>
      </c>
      <c r="I87" s="46">
        <v>0.4096880441169336</v>
      </c>
      <c r="J87" s="46">
        <v>0.40288685842754751</v>
      </c>
      <c r="K87" s="46">
        <v>0.3924221921515561</v>
      </c>
      <c r="L87" s="46">
        <v>0.38720232821447736</v>
      </c>
      <c r="M87" s="46">
        <v>0.39445795302564735</v>
      </c>
      <c r="N87" s="46">
        <v>0.39445795302564735</v>
      </c>
      <c r="O87" s="46">
        <v>0.39445795302564735</v>
      </c>
      <c r="P87" s="46">
        <v>0.39013962622377119</v>
      </c>
      <c r="Q87" s="46">
        <v>0.39013962622377119</v>
      </c>
      <c r="R87" s="48">
        <f t="shared" ref="R87:R97" si="17">Q87</f>
        <v>0.39013962622377119</v>
      </c>
      <c r="S87" s="46">
        <v>0.39445795302564735</v>
      </c>
      <c r="T87" s="46">
        <v>0.39013962622377119</v>
      </c>
      <c r="U87" s="46">
        <v>0.39013962622377119</v>
      </c>
      <c r="V87" s="48">
        <f>U87</f>
        <v>0.39013962622377119</v>
      </c>
    </row>
    <row r="88" spans="1:22" ht="15">
      <c r="A88" s="51">
        <v>9</v>
      </c>
      <c r="B88" s="56" t="s">
        <v>112</v>
      </c>
      <c r="C88" s="46">
        <v>9.8292854938752533E-2</v>
      </c>
      <c r="D88" s="46">
        <v>0.13171289939858222</v>
      </c>
      <c r="E88" s="46">
        <v>0.13638983343843653</v>
      </c>
      <c r="F88" s="46">
        <v>0.1515210625766539</v>
      </c>
      <c r="G88" s="46">
        <v>0.16143579196932398</v>
      </c>
      <c r="H88" s="46">
        <v>0.16393845512164557</v>
      </c>
      <c r="I88" s="46">
        <v>0.16225654131332845</v>
      </c>
      <c r="J88" s="46">
        <v>0.16261464913790241</v>
      </c>
      <c r="K88" s="46">
        <v>0.16229529204128171</v>
      </c>
      <c r="L88" s="46">
        <v>0.18451176401850489</v>
      </c>
      <c r="M88" s="46">
        <v>0.18618513674427759</v>
      </c>
      <c r="N88" s="46">
        <v>0.17094219940490207</v>
      </c>
      <c r="O88" s="46">
        <v>0.18244212176261693</v>
      </c>
      <c r="P88" s="46">
        <v>0.18416395446445027</v>
      </c>
      <c r="Q88" s="46">
        <v>0.18416395446445027</v>
      </c>
      <c r="R88" s="48">
        <f t="shared" si="17"/>
        <v>0.18416395446445027</v>
      </c>
      <c r="S88" s="46">
        <v>0.18244212176261693</v>
      </c>
      <c r="T88" s="46">
        <v>0.18416395446445027</v>
      </c>
      <c r="U88" s="46">
        <v>0.18416395446445027</v>
      </c>
      <c r="V88" s="48">
        <f t="shared" ref="V88:V97" si="18">U88</f>
        <v>0.18416395446445027</v>
      </c>
    </row>
    <row r="89" spans="1:22" ht="15">
      <c r="A89" s="51">
        <v>10</v>
      </c>
      <c r="B89" s="56" t="s">
        <v>113</v>
      </c>
      <c r="C89" s="12">
        <v>0.8999983123027504</v>
      </c>
      <c r="D89" s="12">
        <v>0.9000022801030606</v>
      </c>
      <c r="E89" s="12">
        <v>0.98560725308245478</v>
      </c>
      <c r="F89" s="12">
        <v>1.0669610763371231</v>
      </c>
      <c r="G89" s="12">
        <v>1.052765350565021</v>
      </c>
      <c r="H89" s="12">
        <v>1.0069913579381262</v>
      </c>
      <c r="I89" s="12">
        <v>0.74881685502307449</v>
      </c>
      <c r="J89" s="12">
        <v>1.3113908055556607</v>
      </c>
      <c r="K89" s="12">
        <v>1.0070038029425774</v>
      </c>
      <c r="L89" s="12">
        <v>1.0368389144921719</v>
      </c>
      <c r="M89" s="12">
        <v>1.0235901128767841</v>
      </c>
      <c r="N89" s="12">
        <v>1.0235901128767841</v>
      </c>
      <c r="O89" s="12">
        <v>1.0235901128767841</v>
      </c>
      <c r="P89" s="12">
        <v>1.0235901128767841</v>
      </c>
      <c r="Q89" s="12">
        <v>1.0235901128767841</v>
      </c>
      <c r="R89" s="48">
        <f t="shared" si="17"/>
        <v>1.0235901128767841</v>
      </c>
      <c r="S89" s="12">
        <v>1.0235901128767841</v>
      </c>
      <c r="T89" s="12">
        <v>1.0235901128767841</v>
      </c>
      <c r="U89" s="12">
        <v>1.0235901128767841</v>
      </c>
      <c r="V89" s="48">
        <f t="shared" si="18"/>
        <v>1.0235901128767841</v>
      </c>
    </row>
    <row r="90" spans="1:22" ht="15">
      <c r="A90" s="51">
        <v>11</v>
      </c>
      <c r="B90" s="56" t="s">
        <v>114</v>
      </c>
      <c r="C90" s="12">
        <v>0.26309626767593025</v>
      </c>
      <c r="D90" s="12">
        <v>0.30123302135404484</v>
      </c>
      <c r="E90" s="12">
        <v>0.34018646149721254</v>
      </c>
      <c r="F90" s="12">
        <v>0.35089394139210972</v>
      </c>
      <c r="G90" s="12">
        <v>0.3510549721390287</v>
      </c>
      <c r="H90" s="12">
        <v>0.37887965480503183</v>
      </c>
      <c r="I90" s="12">
        <v>0.40460679447616099</v>
      </c>
      <c r="J90" s="12">
        <v>0.44124717134523916</v>
      </c>
      <c r="K90" s="12">
        <v>0.45386089441802857</v>
      </c>
      <c r="L90" s="12">
        <v>0.47235809524210259</v>
      </c>
      <c r="M90" s="12">
        <v>0.4749207251233597</v>
      </c>
      <c r="N90" s="12">
        <v>0.51186892176410248</v>
      </c>
      <c r="O90" s="12">
        <v>0.57553854406678862</v>
      </c>
      <c r="P90" s="12">
        <v>0.63211660193338937</v>
      </c>
      <c r="Q90" s="12">
        <v>0.66297851183921697</v>
      </c>
      <c r="R90" s="48">
        <f t="shared" si="17"/>
        <v>0.66297851183921697</v>
      </c>
      <c r="S90" s="12">
        <v>0.57553854406678862</v>
      </c>
      <c r="T90" s="12">
        <v>0.63211660193338937</v>
      </c>
      <c r="U90" s="12">
        <v>0.66297851183921697</v>
      </c>
      <c r="V90" s="48">
        <f t="shared" si="18"/>
        <v>0.66297851183921697</v>
      </c>
    </row>
    <row r="91" spans="1:22" ht="15">
      <c r="A91" s="51">
        <v>12</v>
      </c>
      <c r="B91" s="56" t="s">
        <v>115</v>
      </c>
      <c r="C91" s="12">
        <v>1.3610034709259664</v>
      </c>
      <c r="D91" s="12">
        <v>1.5462276102761385</v>
      </c>
      <c r="E91" s="12">
        <v>1.4352844999281891</v>
      </c>
      <c r="F91" s="12">
        <v>1.4907631891412547</v>
      </c>
      <c r="G91" s="12">
        <v>1.5138625871933729</v>
      </c>
      <c r="H91" s="12">
        <v>1.5050558553733289</v>
      </c>
      <c r="I91" s="12">
        <v>1.5880378091551339</v>
      </c>
      <c r="J91" s="12">
        <v>1.7490265375416905</v>
      </c>
      <c r="K91" s="12">
        <v>1.7668161890433287</v>
      </c>
      <c r="L91" s="12">
        <v>1.82253600808829</v>
      </c>
      <c r="M91" s="12">
        <v>1.9383181273143191</v>
      </c>
      <c r="N91" s="12">
        <v>2.069829419084146</v>
      </c>
      <c r="O91" s="12">
        <v>1.9801963008348067</v>
      </c>
      <c r="P91" s="12">
        <v>1.4044557274808736</v>
      </c>
      <c r="Q91" s="12">
        <v>1.3743653044201483</v>
      </c>
      <c r="R91" s="48">
        <f t="shared" si="17"/>
        <v>1.3743653044201483</v>
      </c>
      <c r="S91" s="12">
        <v>1.9801963008348067</v>
      </c>
      <c r="T91" s="12">
        <v>1.4044557274808736</v>
      </c>
      <c r="U91" s="12">
        <v>1.3743653044201483</v>
      </c>
      <c r="V91" s="48">
        <f t="shared" si="18"/>
        <v>1.3743653044201483</v>
      </c>
    </row>
    <row r="92" spans="1:22" ht="15">
      <c r="A92" s="51">
        <v>13</v>
      </c>
      <c r="B92" s="56" t="s">
        <v>116</v>
      </c>
      <c r="C92" s="12">
        <v>0.37097371025343145</v>
      </c>
      <c r="D92" s="12">
        <v>0.35977980097395723</v>
      </c>
      <c r="E92" s="12">
        <v>0.3624392946774877</v>
      </c>
      <c r="F92" s="12">
        <v>0.35316858936690071</v>
      </c>
      <c r="G92" s="12">
        <v>0.32062231562912136</v>
      </c>
      <c r="H92" s="12">
        <v>0.32739723369997475</v>
      </c>
      <c r="I92" s="12">
        <v>0.3231020598704557</v>
      </c>
      <c r="J92" s="12">
        <v>0.29157360650983383</v>
      </c>
      <c r="K92" s="12">
        <v>0.2817122285873917</v>
      </c>
      <c r="L92" s="12">
        <v>0.26448359735954041</v>
      </c>
      <c r="M92" s="12">
        <v>0.26311195589658604</v>
      </c>
      <c r="N92" s="12">
        <v>0.25467184861882675</v>
      </c>
      <c r="O92" s="12">
        <v>0.26494315294115822</v>
      </c>
      <c r="P92" s="12">
        <v>0.25500032996553423</v>
      </c>
      <c r="Q92" s="12">
        <v>0.25500032996553423</v>
      </c>
      <c r="R92" s="48">
        <f t="shared" si="17"/>
        <v>0.25500032996553423</v>
      </c>
      <c r="S92" s="12">
        <v>0.26494315294115822</v>
      </c>
      <c r="T92" s="12">
        <v>0.25500032996553423</v>
      </c>
      <c r="U92" s="12">
        <v>0.25500032996553423</v>
      </c>
      <c r="V92" s="48">
        <f>U92</f>
        <v>0.25500032996553423</v>
      </c>
    </row>
    <row r="93" spans="1:22" ht="15">
      <c r="A93" s="51">
        <v>14</v>
      </c>
      <c r="B93" s="56" t="s">
        <v>117</v>
      </c>
      <c r="C93" s="12">
        <v>0.44454242283627698</v>
      </c>
      <c r="D93" s="12">
        <v>0.40946119194841102</v>
      </c>
      <c r="E93" s="12">
        <v>0.39179159261657509</v>
      </c>
      <c r="F93" s="12">
        <v>0.40350182758360453</v>
      </c>
      <c r="G93" s="12">
        <v>0.41431744627433248</v>
      </c>
      <c r="H93" s="12">
        <v>0.40111351257612216</v>
      </c>
      <c r="I93" s="12">
        <v>0.50068898393352068</v>
      </c>
      <c r="J93" s="12">
        <v>0.52235795723794243</v>
      </c>
      <c r="K93" s="12">
        <v>0.56624133283977041</v>
      </c>
      <c r="L93" s="12">
        <v>0.62030838115684861</v>
      </c>
      <c r="M93" s="12">
        <v>0.90153915019658482</v>
      </c>
      <c r="N93" s="12">
        <v>0.754105596039776</v>
      </c>
      <c r="O93" s="12">
        <v>0.75899193618521421</v>
      </c>
      <c r="P93" s="12">
        <v>0.77351426608951945</v>
      </c>
      <c r="Q93" s="12">
        <v>0.72161955194524874</v>
      </c>
      <c r="R93" s="48">
        <f t="shared" si="17"/>
        <v>0.72161955194524874</v>
      </c>
      <c r="S93" s="12">
        <v>0.75899193618521421</v>
      </c>
      <c r="T93" s="12">
        <v>0.77351426608951945</v>
      </c>
      <c r="U93" s="12">
        <v>0.72161955194524874</v>
      </c>
      <c r="V93" s="48">
        <f t="shared" si="18"/>
        <v>0.72161955194524874</v>
      </c>
    </row>
    <row r="94" spans="1:22" ht="15">
      <c r="A94" s="51">
        <v>15</v>
      </c>
      <c r="B94" s="56" t="s">
        <v>118</v>
      </c>
      <c r="C94" s="12">
        <v>0.61855424622336419</v>
      </c>
      <c r="D94" s="12">
        <v>0.68452506478493591</v>
      </c>
      <c r="E94" s="12">
        <v>0.72235973492275196</v>
      </c>
      <c r="F94" s="12">
        <v>0.73554891917763288</v>
      </c>
      <c r="G94" s="12">
        <v>0.74501833527540728</v>
      </c>
      <c r="H94" s="12">
        <v>0.72805109374314536</v>
      </c>
      <c r="I94" s="12">
        <v>0.59562394783150907</v>
      </c>
      <c r="J94" s="12">
        <v>0.69856507726787898</v>
      </c>
      <c r="K94" s="12">
        <v>0.74069871148421251</v>
      </c>
      <c r="L94" s="12">
        <v>0.73404700571243298</v>
      </c>
      <c r="M94" s="12">
        <v>0.7022403979039501</v>
      </c>
      <c r="N94" s="12">
        <v>0.69296493259683467</v>
      </c>
      <c r="O94" s="12">
        <v>0.74239712770919319</v>
      </c>
      <c r="P94" s="12">
        <v>0.71444182187412542</v>
      </c>
      <c r="Q94" s="12">
        <v>0.68009886271917608</v>
      </c>
      <c r="R94" s="48">
        <f t="shared" si="17"/>
        <v>0.68009886271917608</v>
      </c>
      <c r="S94" s="12">
        <v>0.74239712770919319</v>
      </c>
      <c r="T94" s="12">
        <v>0.71444182187412542</v>
      </c>
      <c r="U94" s="12">
        <v>0.68009886271917608</v>
      </c>
      <c r="V94" s="48">
        <f t="shared" si="18"/>
        <v>0.68009886271917608</v>
      </c>
    </row>
    <row r="95" spans="1:22" ht="15">
      <c r="A95" s="51">
        <v>16</v>
      </c>
      <c r="B95" s="56" t="s">
        <v>119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0</v>
      </c>
      <c r="Q95" s="12">
        <v>0</v>
      </c>
      <c r="R95" s="48">
        <f t="shared" si="17"/>
        <v>0</v>
      </c>
      <c r="S95" s="12">
        <v>0</v>
      </c>
      <c r="T95" s="12">
        <v>0</v>
      </c>
      <c r="U95" s="12">
        <v>0</v>
      </c>
      <c r="V95" s="48">
        <f t="shared" si="18"/>
        <v>0</v>
      </c>
    </row>
    <row r="96" spans="1:22" ht="15">
      <c r="A96" s="51">
        <v>17</v>
      </c>
      <c r="B96" s="56" t="s">
        <v>120</v>
      </c>
      <c r="C96" s="12">
        <v>1.5825887696874565</v>
      </c>
      <c r="D96" s="12">
        <v>1.5426875063416627</v>
      </c>
      <c r="E96" s="12">
        <v>1.387888043209353</v>
      </c>
      <c r="F96" s="12">
        <v>1.4041629735636885</v>
      </c>
      <c r="G96" s="12">
        <v>1.4337102202330403</v>
      </c>
      <c r="H96" s="12">
        <v>1.4857993424184799</v>
      </c>
      <c r="I96" s="12">
        <v>2.7796614249396012</v>
      </c>
      <c r="J96" s="12">
        <v>2.6558869421739959</v>
      </c>
      <c r="K96" s="12">
        <v>2.5115467567497376</v>
      </c>
      <c r="L96" s="12">
        <v>2.3913004828600783</v>
      </c>
      <c r="M96" s="12">
        <v>2.4987825971444728</v>
      </c>
      <c r="N96" s="12">
        <v>3.0600406925033981</v>
      </c>
      <c r="O96" s="12">
        <v>3.0027236484562168</v>
      </c>
      <c r="P96" s="12">
        <v>3.0027236484562168</v>
      </c>
      <c r="Q96" s="12">
        <v>3.0027236484562168</v>
      </c>
      <c r="R96" s="48">
        <f t="shared" si="17"/>
        <v>3.0027236484562168</v>
      </c>
      <c r="S96" s="12">
        <v>3.0027236484562168</v>
      </c>
      <c r="T96" s="12">
        <v>3.0027236484562168</v>
      </c>
      <c r="U96" s="12">
        <v>3.0027236484562168</v>
      </c>
      <c r="V96" s="48">
        <f t="shared" si="18"/>
        <v>3.0027236484562168</v>
      </c>
    </row>
    <row r="97" spans="1:22" ht="15.6" thickBot="1">
      <c r="A97" s="51">
        <v>18</v>
      </c>
      <c r="B97" s="61" t="s">
        <v>121</v>
      </c>
      <c r="C97" s="70">
        <v>0</v>
      </c>
      <c r="D97" s="70">
        <v>0</v>
      </c>
      <c r="E97" s="70">
        <v>0</v>
      </c>
      <c r="F97" s="70">
        <v>0</v>
      </c>
      <c r="G97" s="70">
        <v>0</v>
      </c>
      <c r="H97" s="70">
        <v>0</v>
      </c>
      <c r="I97" s="70">
        <v>0</v>
      </c>
      <c r="J97" s="70">
        <v>0</v>
      </c>
      <c r="K97" s="70">
        <v>0</v>
      </c>
      <c r="L97" s="70">
        <v>0</v>
      </c>
      <c r="M97" s="70">
        <v>0</v>
      </c>
      <c r="N97" s="70">
        <v>0</v>
      </c>
      <c r="O97" s="70">
        <v>0</v>
      </c>
      <c r="P97" s="70">
        <v>0</v>
      </c>
      <c r="Q97" s="70">
        <v>0</v>
      </c>
      <c r="R97" s="71">
        <f t="shared" si="17"/>
        <v>0</v>
      </c>
      <c r="S97" s="70">
        <v>0</v>
      </c>
      <c r="T97" s="70">
        <v>0</v>
      </c>
      <c r="U97" s="70">
        <v>0</v>
      </c>
      <c r="V97" s="71">
        <f t="shared" si="18"/>
        <v>0</v>
      </c>
    </row>
    <row r="98" spans="1:22" ht="16.2" thickBot="1">
      <c r="A98" s="51"/>
      <c r="B98" s="62" t="s">
        <v>122</v>
      </c>
      <c r="C98" s="50">
        <f>AVERAGE(C80,C82:C96)</f>
        <v>1.5355510340445879</v>
      </c>
      <c r="D98" s="50">
        <f t="shared" ref="D98:T98" si="19">AVERAGE(D80,D82:D96)</f>
        <v>1.56600946013205</v>
      </c>
      <c r="E98" s="50">
        <f t="shared" si="19"/>
        <v>1.5563499195916721</v>
      </c>
      <c r="F98" s="50">
        <f t="shared" si="19"/>
        <v>1.6164306643416375</v>
      </c>
      <c r="G98" s="50">
        <f t="shared" si="19"/>
        <v>1.5820211909135233</v>
      </c>
      <c r="H98" s="50">
        <f t="shared" si="19"/>
        <v>1.6013899894418777</v>
      </c>
      <c r="I98" s="50">
        <f t="shared" si="19"/>
        <v>1.6664616901256979</v>
      </c>
      <c r="J98" s="50">
        <f>AVERAGE(J80,J82:J96)</f>
        <v>1.6908111673404209</v>
      </c>
      <c r="K98" s="50">
        <f t="shared" si="19"/>
        <v>1.7144482531379213</v>
      </c>
      <c r="L98" s="50">
        <f t="shared" si="19"/>
        <v>1.7597244542106085</v>
      </c>
      <c r="M98" s="50">
        <f t="shared" si="19"/>
        <v>1.7866595794907121</v>
      </c>
      <c r="N98" s="50">
        <f t="shared" si="19"/>
        <v>1.8603585071547821</v>
      </c>
      <c r="O98" s="50">
        <f>AVERAGE(O80,O82:O96)</f>
        <v>1.9046971178952121</v>
      </c>
      <c r="P98" s="50">
        <f>AVERAGE(P80,P82:P96)</f>
        <v>1.9469697343486903</v>
      </c>
      <c r="Q98" s="50">
        <f>AVERAGE(Q80,Q82:Q96)</f>
        <v>1.9068314131495085</v>
      </c>
      <c r="R98" s="50">
        <f>AVERAGE(R80,R82:R96)</f>
        <v>1.9203155190953665</v>
      </c>
      <c r="S98" s="50">
        <f t="shared" si="19"/>
        <v>1.9173925063686095</v>
      </c>
      <c r="T98" s="50">
        <f t="shared" si="19"/>
        <v>1.947292792241657</v>
      </c>
      <c r="U98" s="50">
        <f>AVERAGE(U80,U82:U96)</f>
        <v>1.9074536754741038</v>
      </c>
      <c r="V98" s="50">
        <f>AVERAGE(V80,V82:V96)</f>
        <v>1.9074536754741036</v>
      </c>
    </row>
    <row r="99" spans="1:22" ht="13.8">
      <c r="A99" s="51"/>
      <c r="C99" s="52"/>
      <c r="D99" s="52"/>
      <c r="E99" s="52"/>
      <c r="F99" s="52"/>
      <c r="G99" s="52"/>
      <c r="H99" s="52"/>
      <c r="I99" s="52"/>
    </row>
    <row r="100" spans="1:22" ht="13.8">
      <c r="A100" s="51"/>
      <c r="C100" s="52"/>
      <c r="D100" s="52"/>
      <c r="E100" s="52"/>
      <c r="F100" s="52"/>
      <c r="G100" s="52"/>
      <c r="H100" s="52"/>
      <c r="I100" s="52"/>
    </row>
    <row r="101" spans="1:22" ht="17.399999999999999">
      <c r="A101" s="51"/>
      <c r="B101" s="53" t="s">
        <v>131</v>
      </c>
      <c r="C101" s="228" t="s">
        <v>1</v>
      </c>
      <c r="D101" s="228"/>
      <c r="E101" s="228"/>
      <c r="F101" s="228"/>
      <c r="G101" s="228"/>
      <c r="H101" s="228"/>
      <c r="I101" s="228"/>
      <c r="J101" s="228"/>
      <c r="K101" s="228"/>
      <c r="L101" s="228"/>
      <c r="M101" s="228"/>
      <c r="N101" s="228"/>
      <c r="O101" s="228"/>
      <c r="P101" s="228"/>
      <c r="Q101" s="228"/>
      <c r="R101" s="228"/>
      <c r="S101" s="228"/>
      <c r="T101" s="228"/>
      <c r="U101" s="228"/>
    </row>
    <row r="102" spans="1:22" ht="13.8">
      <c r="A102" s="51"/>
      <c r="C102" s="52"/>
      <c r="D102" s="52"/>
      <c r="E102" s="52"/>
      <c r="F102" s="52"/>
      <c r="G102" s="52"/>
      <c r="H102" s="52"/>
      <c r="I102" s="52"/>
    </row>
    <row r="103" spans="1:22" ht="15.6">
      <c r="A103" s="51"/>
      <c r="B103" s="54" t="s">
        <v>103</v>
      </c>
      <c r="C103" s="55">
        <v>2000</v>
      </c>
      <c r="D103" s="55">
        <v>2001</v>
      </c>
      <c r="E103" s="55">
        <v>2002</v>
      </c>
      <c r="F103" s="55">
        <v>2003</v>
      </c>
      <c r="G103" s="55">
        <v>2004</v>
      </c>
      <c r="H103" s="55">
        <v>2005</v>
      </c>
      <c r="I103" s="55">
        <v>2006</v>
      </c>
      <c r="J103" s="55">
        <v>2007</v>
      </c>
      <c r="K103" s="55">
        <v>2008</v>
      </c>
      <c r="L103" s="55">
        <v>2009</v>
      </c>
      <c r="M103" s="55">
        <v>2010</v>
      </c>
      <c r="N103" s="55">
        <v>2011</v>
      </c>
      <c r="O103" s="55">
        <v>2012</v>
      </c>
      <c r="P103" s="55">
        <v>2013</v>
      </c>
      <c r="Q103" s="55">
        <v>2014</v>
      </c>
      <c r="R103" s="55">
        <v>2015</v>
      </c>
      <c r="S103" s="55">
        <v>2012</v>
      </c>
      <c r="T103" s="55">
        <v>2013</v>
      </c>
      <c r="U103" s="55">
        <v>2014</v>
      </c>
      <c r="V103" s="55">
        <v>2015</v>
      </c>
    </row>
    <row r="104" spans="1:22" ht="15">
      <c r="A104" s="51">
        <v>1</v>
      </c>
      <c r="B104" s="56" t="s">
        <v>104</v>
      </c>
      <c r="C104" s="46">
        <v>3.1430085217990058</v>
      </c>
      <c r="D104" s="46">
        <v>3.0338318620967182</v>
      </c>
      <c r="E104" s="46">
        <v>2.6574104663060814</v>
      </c>
      <c r="F104" s="46">
        <v>2.6325975622133622</v>
      </c>
      <c r="G104" s="46">
        <v>2.4567433577831541</v>
      </c>
      <c r="H104" s="46">
        <v>2.6404835528777242</v>
      </c>
      <c r="I104" s="46">
        <v>3.0432331818920524</v>
      </c>
      <c r="J104" s="46">
        <v>3.5137832462365002</v>
      </c>
      <c r="K104" s="46">
        <v>4.0728612427012623</v>
      </c>
      <c r="L104" s="46">
        <v>5.4949808286224799</v>
      </c>
      <c r="M104" s="46">
        <v>5.6297888079131564</v>
      </c>
      <c r="N104" s="46">
        <v>5.9216440041514513</v>
      </c>
      <c r="O104" s="46">
        <v>6.4800990292193381</v>
      </c>
      <c r="P104" s="46">
        <v>6.8974731259550008</v>
      </c>
      <c r="Q104" s="46">
        <v>6.9188573434613101</v>
      </c>
      <c r="R104" s="48">
        <f>Q104</f>
        <v>6.9188573434613101</v>
      </c>
      <c r="S104" s="46">
        <v>6.4800990292193381</v>
      </c>
      <c r="T104" s="46">
        <v>6.8974731259550008</v>
      </c>
      <c r="U104" s="46">
        <v>6.9188573434613101</v>
      </c>
      <c r="V104" s="48">
        <f>U104</f>
        <v>6.9188573434613101</v>
      </c>
    </row>
    <row r="105" spans="1:22" ht="15">
      <c r="A105" s="51">
        <v>2</v>
      </c>
      <c r="B105" s="57" t="s">
        <v>105</v>
      </c>
      <c r="C105" s="47">
        <v>1.5981372112737164</v>
      </c>
      <c r="D105" s="47">
        <v>1.6944604132715317</v>
      </c>
      <c r="E105" s="47">
        <v>1.8499435164322713</v>
      </c>
      <c r="F105" s="47">
        <v>1.6353885453564592</v>
      </c>
      <c r="G105" s="47">
        <v>1.6303951288627696</v>
      </c>
      <c r="H105" s="47">
        <v>1.4937119429929102</v>
      </c>
      <c r="I105" s="47">
        <v>1.2104218040403349</v>
      </c>
      <c r="J105" s="47">
        <v>0.96869613203733607</v>
      </c>
      <c r="K105" s="47">
        <v>0.74964104782824836</v>
      </c>
      <c r="L105" s="47">
        <v>0.83687278294789869</v>
      </c>
      <c r="M105" s="47">
        <v>0.90595456304921185</v>
      </c>
      <c r="N105" s="47">
        <v>0.8095110230147633</v>
      </c>
      <c r="O105" s="47">
        <v>0.78232941030316416</v>
      </c>
      <c r="P105" s="47">
        <v>3.4409419025145591</v>
      </c>
      <c r="Q105" s="46"/>
      <c r="R105" s="48"/>
      <c r="S105" s="47">
        <v>0.78232941030316416</v>
      </c>
      <c r="T105" s="47">
        <v>3.4409419025145591</v>
      </c>
      <c r="U105" s="46"/>
      <c r="V105" s="48"/>
    </row>
    <row r="106" spans="1:22" ht="15">
      <c r="A106" s="51">
        <v>3</v>
      </c>
      <c r="B106" s="56" t="s">
        <v>106</v>
      </c>
      <c r="C106" s="46">
        <v>5.4905458451332487</v>
      </c>
      <c r="D106" s="46">
        <v>5.4629470431090867</v>
      </c>
      <c r="E106" s="46">
        <v>5.7160103125027639</v>
      </c>
      <c r="F106" s="46">
        <v>5.6264167283020354</v>
      </c>
      <c r="G106" s="46">
        <v>5.9004852139468653</v>
      </c>
      <c r="H106" s="46">
        <v>6.2259437018063606</v>
      </c>
      <c r="I106" s="46">
        <v>6.7821115780686672</v>
      </c>
      <c r="J106" s="46">
        <v>6.9522121413814393</v>
      </c>
      <c r="K106" s="46">
        <v>7.028062972082072</v>
      </c>
      <c r="L106" s="46">
        <v>7.2707520212511625</v>
      </c>
      <c r="M106" s="46">
        <v>7.2359083218476474</v>
      </c>
      <c r="N106" s="46">
        <v>7.5922134469512628</v>
      </c>
      <c r="O106" s="46">
        <v>7.9085995301057883</v>
      </c>
      <c r="P106" s="46">
        <v>7.8557402294035459</v>
      </c>
      <c r="Q106" s="46">
        <v>7.4673740975868048</v>
      </c>
      <c r="R106" s="48">
        <f>Q106</f>
        <v>7.4673740975868048</v>
      </c>
      <c r="S106" s="46">
        <v>7.9085995301057883</v>
      </c>
      <c r="T106" s="46">
        <v>7.8557402294035459</v>
      </c>
      <c r="U106" s="46">
        <v>7.4673740975868048</v>
      </c>
      <c r="V106" s="48">
        <f>U106</f>
        <v>7.4673740975868048</v>
      </c>
    </row>
    <row r="107" spans="1:22" ht="15">
      <c r="A107" s="51">
        <v>4</v>
      </c>
      <c r="B107" s="56" t="s">
        <v>107</v>
      </c>
      <c r="C107" s="46">
        <v>1.3701345844353485</v>
      </c>
      <c r="D107" s="46">
        <v>1.3867973165115539</v>
      </c>
      <c r="E107" s="46">
        <v>1.4047491039710382</v>
      </c>
      <c r="F107" s="46">
        <v>1.3828475752449174</v>
      </c>
      <c r="G107" s="46">
        <v>1.366930647384285</v>
      </c>
      <c r="H107" s="46">
        <v>1.352612608627934</v>
      </c>
      <c r="I107" s="46">
        <v>1.2806865136489571</v>
      </c>
      <c r="J107" s="46">
        <v>1.2702227088975182</v>
      </c>
      <c r="K107" s="46">
        <v>1.3737385708328878</v>
      </c>
      <c r="L107" s="46">
        <v>1.4223312726811717</v>
      </c>
      <c r="M107" s="46">
        <v>1.3459495739852845</v>
      </c>
      <c r="N107" s="46">
        <v>1.3384636358652764</v>
      </c>
      <c r="O107" s="46">
        <v>1.3969636441164839</v>
      </c>
      <c r="P107" s="46">
        <v>1.4369025816685956</v>
      </c>
      <c r="Q107" s="46">
        <v>1.4336302037013204</v>
      </c>
      <c r="R107" s="48">
        <f>Q107</f>
        <v>1.4336302037013204</v>
      </c>
      <c r="S107" s="46">
        <v>1.3969636441164839</v>
      </c>
      <c r="T107" s="46">
        <v>1.4369025816685956</v>
      </c>
      <c r="U107" s="46">
        <v>1.4336302037013204</v>
      </c>
      <c r="V107" s="48">
        <f>U107</f>
        <v>1.4336302037013204</v>
      </c>
    </row>
    <row r="108" spans="1:22" ht="15">
      <c r="A108" s="51">
        <v>5</v>
      </c>
      <c r="B108" s="56" t="s">
        <v>108</v>
      </c>
      <c r="C108" s="46">
        <v>2.39292958840652</v>
      </c>
      <c r="D108" s="46">
        <v>2.3860864020969577</v>
      </c>
      <c r="E108" s="46">
        <v>2.1881356415827296</v>
      </c>
      <c r="F108" s="46">
        <v>2.0540123740109055</v>
      </c>
      <c r="G108" s="46">
        <v>2.3287475386824883</v>
      </c>
      <c r="H108" s="46">
        <v>2.3065887416361903</v>
      </c>
      <c r="I108" s="46">
        <v>2.2274145736627959</v>
      </c>
      <c r="J108" s="46">
        <v>2.2490442431890729</v>
      </c>
      <c r="K108" s="46">
        <v>2.0060947286637631</v>
      </c>
      <c r="L108" s="46">
        <v>2.0481643604341251</v>
      </c>
      <c r="M108" s="46">
        <v>2.106348775242052</v>
      </c>
      <c r="N108" s="46">
        <v>1.6622196698145166</v>
      </c>
      <c r="O108" s="46">
        <v>1.7788751053835963</v>
      </c>
      <c r="P108" s="46">
        <v>2.3435179097143708</v>
      </c>
      <c r="Q108" s="46">
        <v>2.5486939133930746</v>
      </c>
      <c r="R108" s="48">
        <f>Q108</f>
        <v>2.5486939133930746</v>
      </c>
      <c r="S108" s="46">
        <v>1.7788751053835963</v>
      </c>
      <c r="T108" s="46">
        <v>2.3435179097143708</v>
      </c>
      <c r="U108" s="46">
        <v>2.5486939133930746</v>
      </c>
      <c r="V108" s="48">
        <f>U108</f>
        <v>2.5486939133930746</v>
      </c>
    </row>
    <row r="109" spans="1:22" ht="15">
      <c r="A109" s="51">
        <v>6</v>
      </c>
      <c r="B109" s="56" t="s">
        <v>109</v>
      </c>
      <c r="C109" s="46">
        <v>6.3330742672005123</v>
      </c>
      <c r="D109" s="46">
        <v>6.6004216546927932</v>
      </c>
      <c r="E109" s="46">
        <v>7.061270449704061</v>
      </c>
      <c r="F109" s="46">
        <v>6.6271454490374824</v>
      </c>
      <c r="G109" s="46">
        <v>6.6130291268554355</v>
      </c>
      <c r="H109" s="46">
        <v>6.6717689799536704</v>
      </c>
      <c r="I109" s="46">
        <v>6.6624509281126132</v>
      </c>
      <c r="J109" s="46">
        <v>6.7403348539478181</v>
      </c>
      <c r="K109" s="46">
        <v>7.0782309139329112</v>
      </c>
      <c r="L109" s="46">
        <v>7.664757795737775</v>
      </c>
      <c r="M109" s="46">
        <v>7.8621953499065729</v>
      </c>
      <c r="N109" s="46">
        <v>8.1209306951691875</v>
      </c>
      <c r="O109" s="46">
        <v>8.1818275965802538</v>
      </c>
      <c r="P109" s="46">
        <v>8.0999999999999979</v>
      </c>
      <c r="Q109" s="46">
        <v>8.0999999999999979</v>
      </c>
      <c r="R109" s="48">
        <f>Q109</f>
        <v>8.0999999999999979</v>
      </c>
      <c r="S109" s="46">
        <v>8.1818275965802538</v>
      </c>
      <c r="T109" s="46">
        <v>8.0999999999999979</v>
      </c>
      <c r="U109" s="46">
        <v>8.0999999999999979</v>
      </c>
      <c r="V109" s="48">
        <f>U109</f>
        <v>8.0999999999999979</v>
      </c>
    </row>
    <row r="110" spans="1:22" ht="15">
      <c r="A110" s="51">
        <v>7</v>
      </c>
      <c r="B110" s="58" t="s">
        <v>110</v>
      </c>
      <c r="C110" s="60">
        <v>1.2441038246941827</v>
      </c>
      <c r="D110" s="60">
        <v>2.1844976879086606</v>
      </c>
      <c r="E110" s="60">
        <v>2.6877220435596119</v>
      </c>
      <c r="F110" s="60">
        <v>2.7734525721247878</v>
      </c>
      <c r="G110" s="60">
        <v>2.797370139754273</v>
      </c>
      <c r="H110" s="60">
        <v>2.6717615700307551</v>
      </c>
      <c r="I110" s="60">
        <v>3.3245460714300741</v>
      </c>
      <c r="J110" s="60">
        <v>3.5127811649284135</v>
      </c>
      <c r="K110" s="60">
        <v>3.3949539205087245</v>
      </c>
      <c r="L110" s="60">
        <v>3.296501588602152</v>
      </c>
      <c r="M110" s="60">
        <v>3.6523521611538179</v>
      </c>
      <c r="N110" s="60">
        <v>5.0088355960165192</v>
      </c>
      <c r="O110" s="65">
        <v>5.4091147258339207</v>
      </c>
      <c r="P110" s="65">
        <v>4.7792908140181076</v>
      </c>
      <c r="Q110" s="65">
        <v>4.6123553271939999</v>
      </c>
      <c r="R110" s="65">
        <v>5.046511095654183</v>
      </c>
      <c r="S110" s="60">
        <v>4.9647634677717223</v>
      </c>
      <c r="T110" s="60">
        <v>4.7971162518951234</v>
      </c>
      <c r="U110" s="60">
        <v>4.6751935865087102</v>
      </c>
      <c r="V110" s="48">
        <v>5.0117428602593055</v>
      </c>
    </row>
    <row r="111" spans="1:22" ht="15">
      <c r="A111" s="51">
        <v>8</v>
      </c>
      <c r="B111" s="56" t="s">
        <v>111</v>
      </c>
      <c r="C111" s="12">
        <v>2.7349312210590884</v>
      </c>
      <c r="D111" s="12">
        <v>2.3971513210472755</v>
      </c>
      <c r="E111" s="12">
        <v>2.3800037744553251</v>
      </c>
      <c r="F111" s="12">
        <v>2.2995075332132626</v>
      </c>
      <c r="G111" s="12">
        <v>2.2768272535652567</v>
      </c>
      <c r="H111" s="12">
        <v>2.0943265979477941</v>
      </c>
      <c r="I111" s="12">
        <v>2.0786277606774943</v>
      </c>
      <c r="J111" s="12">
        <v>2.0557177603469801</v>
      </c>
      <c r="K111" s="12">
        <v>2.1590219775092159</v>
      </c>
      <c r="L111" s="12">
        <v>2.3285380012998136</v>
      </c>
      <c r="M111" s="12">
        <v>2.3087702712887492</v>
      </c>
      <c r="N111" s="12">
        <v>2.2736463937989475</v>
      </c>
      <c r="O111" s="12">
        <v>2.3314407318374082</v>
      </c>
      <c r="P111" s="12">
        <v>2.3801994998131488</v>
      </c>
      <c r="Q111" s="46">
        <v>2.4002829472613327</v>
      </c>
      <c r="R111" s="48">
        <f>Q111</f>
        <v>2.4002829472613327</v>
      </c>
      <c r="S111" s="12">
        <v>2.3314407318374082</v>
      </c>
      <c r="T111" s="12">
        <v>2.3801994998131488</v>
      </c>
      <c r="U111" s="46">
        <v>2.4002829472613327</v>
      </c>
      <c r="V111" s="48">
        <f>U111</f>
        <v>2.4002829472613327</v>
      </c>
    </row>
    <row r="112" spans="1:22" ht="15">
      <c r="A112" s="51">
        <v>9</v>
      </c>
      <c r="B112" s="56" t="s">
        <v>112</v>
      </c>
      <c r="C112" s="46">
        <v>1.4771038791417372</v>
      </c>
      <c r="D112" s="46">
        <v>1.6561475875765268</v>
      </c>
      <c r="E112" s="46">
        <v>1.5917795640755548</v>
      </c>
      <c r="F112" s="46">
        <v>1.6918123624125092</v>
      </c>
      <c r="G112" s="46">
        <v>1.6814686487876211</v>
      </c>
      <c r="H112" s="46">
        <v>1.6953488166498554</v>
      </c>
      <c r="I112" s="46">
        <v>1.7646749416252721</v>
      </c>
      <c r="J112" s="46">
        <v>1.6849932142355837</v>
      </c>
      <c r="K112" s="46">
        <v>1.581893026985014</v>
      </c>
      <c r="L112" s="46">
        <v>1.5534702530504498</v>
      </c>
      <c r="M112" s="46">
        <v>1.5739909311196769</v>
      </c>
      <c r="N112" s="46">
        <v>1.5631108601022614</v>
      </c>
      <c r="O112" s="46">
        <v>1.6400030455745955</v>
      </c>
      <c r="P112" s="46">
        <v>1.6873113527953332</v>
      </c>
      <c r="Q112" s="46">
        <v>1.6837679498874694</v>
      </c>
      <c r="R112" s="48">
        <f t="shared" ref="R112:R121" si="20">Q112</f>
        <v>1.6837679498874694</v>
      </c>
      <c r="S112" s="46">
        <v>1.6400030455745955</v>
      </c>
      <c r="T112" s="46">
        <v>1.6873113527953332</v>
      </c>
      <c r="U112" s="46">
        <v>1.6837679498874694</v>
      </c>
      <c r="V112" s="48">
        <f t="shared" ref="V112:V121" si="21">U112</f>
        <v>1.6837679498874694</v>
      </c>
    </row>
    <row r="113" spans="1:22" ht="15">
      <c r="A113" s="51">
        <v>10</v>
      </c>
      <c r="B113" s="56" t="s">
        <v>113</v>
      </c>
      <c r="C113" s="12">
        <v>1.6189704671733509</v>
      </c>
      <c r="D113" s="12">
        <v>1.8024636935811724</v>
      </c>
      <c r="E113" s="12">
        <v>2.3059366740318317</v>
      </c>
      <c r="F113" s="12">
        <v>2.4851944225439691</v>
      </c>
      <c r="G113" s="12">
        <v>2.4978468492175288</v>
      </c>
      <c r="H113" s="12">
        <v>2.4030435260580565</v>
      </c>
      <c r="I113" s="12">
        <v>2.4102613821453502</v>
      </c>
      <c r="J113" s="12">
        <v>2.5844810401460481</v>
      </c>
      <c r="K113" s="12">
        <v>2.7847414113915678</v>
      </c>
      <c r="L113" s="12">
        <v>2.9467144985237574</v>
      </c>
      <c r="M113" s="12">
        <v>2.8972922221553969</v>
      </c>
      <c r="N113" s="12">
        <v>2.0758416950145628</v>
      </c>
      <c r="O113" s="12">
        <v>3.0037667495858269</v>
      </c>
      <c r="P113" s="12">
        <v>3.327532461075787</v>
      </c>
      <c r="Q113" s="12">
        <v>3.0436792210513026</v>
      </c>
      <c r="R113" s="48">
        <f t="shared" si="20"/>
        <v>3.0436792210513026</v>
      </c>
      <c r="S113" s="12">
        <v>3.0037667495858269</v>
      </c>
      <c r="T113" s="12">
        <v>3.327532461075787</v>
      </c>
      <c r="U113" s="12">
        <v>3.0436792210513026</v>
      </c>
      <c r="V113" s="48">
        <f t="shared" si="21"/>
        <v>3.0436792210513026</v>
      </c>
    </row>
    <row r="114" spans="1:22" ht="15">
      <c r="A114" s="51">
        <v>11</v>
      </c>
      <c r="B114" s="56" t="s">
        <v>114</v>
      </c>
      <c r="C114" s="12">
        <v>3.0101410555771739</v>
      </c>
      <c r="D114" s="12">
        <v>3.1988442138488198</v>
      </c>
      <c r="E114" s="12">
        <v>3.3044849444217927</v>
      </c>
      <c r="F114" s="12">
        <v>2.4050656615971673</v>
      </c>
      <c r="G114" s="12">
        <v>2.2763423068323565</v>
      </c>
      <c r="H114" s="12">
        <v>2.2366853991827544</v>
      </c>
      <c r="I114" s="12">
        <v>2.0282964268230268</v>
      </c>
      <c r="J114" s="12">
        <v>1.9829955181219014</v>
      </c>
      <c r="K114" s="12">
        <v>1.9298003979422478</v>
      </c>
      <c r="L114" s="12">
        <v>1.9814145964916572</v>
      </c>
      <c r="M114" s="12">
        <v>1.9592787545083947</v>
      </c>
      <c r="N114" s="12">
        <v>1.9437782100490557</v>
      </c>
      <c r="O114" s="12">
        <v>1.9426954234146607</v>
      </c>
      <c r="P114" s="12">
        <v>2.017677383289076</v>
      </c>
      <c r="Q114" s="12">
        <v>2.0374601867167192</v>
      </c>
      <c r="R114" s="48">
        <f t="shared" si="20"/>
        <v>2.0374601867167192</v>
      </c>
      <c r="S114" s="12">
        <v>1.9426954234146607</v>
      </c>
      <c r="T114" s="12">
        <v>2.017677383289076</v>
      </c>
      <c r="U114" s="12">
        <v>2.0374601867167192</v>
      </c>
      <c r="V114" s="48">
        <f t="shared" si="21"/>
        <v>2.0374601867167192</v>
      </c>
    </row>
    <row r="115" spans="1:22" ht="15">
      <c r="A115" s="51">
        <v>12</v>
      </c>
      <c r="B115" s="56" t="s">
        <v>115</v>
      </c>
      <c r="C115" s="12">
        <v>2.5897123481433879</v>
      </c>
      <c r="D115" s="12">
        <v>2.9286893951097066</v>
      </c>
      <c r="E115" s="12">
        <v>2.9787017825084514</v>
      </c>
      <c r="F115" s="12">
        <v>3.0705052488504059</v>
      </c>
      <c r="G115" s="12">
        <v>3.1126973815639394</v>
      </c>
      <c r="H115" s="12">
        <v>3.1791329812364051</v>
      </c>
      <c r="I115" s="12">
        <v>3.47943730264983</v>
      </c>
      <c r="J115" s="12">
        <v>3.5820086782032279</v>
      </c>
      <c r="K115" s="12">
        <v>3.7817932017938203</v>
      </c>
      <c r="L115" s="12">
        <v>4.1493560160428657</v>
      </c>
      <c r="M115" s="12">
        <v>4.4952973315386071</v>
      </c>
      <c r="N115" s="12">
        <v>4.5147499668143727</v>
      </c>
      <c r="O115" s="12">
        <v>4.4687435829513609</v>
      </c>
      <c r="P115" s="12">
        <v>4.7735168052710755</v>
      </c>
      <c r="Q115" s="12">
        <v>4.947185995127267</v>
      </c>
      <c r="R115" s="48">
        <f t="shared" si="20"/>
        <v>4.947185995127267</v>
      </c>
      <c r="S115" s="12">
        <v>4.4687435829513609</v>
      </c>
      <c r="T115" s="12">
        <v>4.7735168052710755</v>
      </c>
      <c r="U115" s="12">
        <v>4.947185995127267</v>
      </c>
      <c r="V115" s="48">
        <f t="shared" si="21"/>
        <v>4.947185995127267</v>
      </c>
    </row>
    <row r="116" spans="1:22" ht="15">
      <c r="A116" s="51">
        <v>13</v>
      </c>
      <c r="B116" s="56" t="s">
        <v>116</v>
      </c>
      <c r="C116" s="12">
        <v>6.3852674153435736</v>
      </c>
      <c r="D116" s="12">
        <v>6.2163878890535678</v>
      </c>
      <c r="E116" s="12">
        <v>5.9075649424725398</v>
      </c>
      <c r="F116" s="12">
        <v>5.6057278941020003</v>
      </c>
      <c r="G116" s="12">
        <v>5.6159330855542944</v>
      </c>
      <c r="H116" s="12">
        <v>5.3496026434395754</v>
      </c>
      <c r="I116" s="12">
        <v>5.2442084378829437</v>
      </c>
      <c r="J116" s="12">
        <v>5.2676779077511382</v>
      </c>
      <c r="K116" s="12">
        <v>5.4244753548963329</v>
      </c>
      <c r="L116" s="12">
        <v>5.7404981627028562</v>
      </c>
      <c r="M116" s="12">
        <v>5.6613422229747759</v>
      </c>
      <c r="N116" s="12">
        <v>5.9391128806657285</v>
      </c>
      <c r="O116" s="12">
        <v>5.4714380277947852</v>
      </c>
      <c r="P116" s="12">
        <v>5.9672910322318851</v>
      </c>
      <c r="Q116" s="12">
        <v>5.6824083605867877</v>
      </c>
      <c r="R116" s="48">
        <f t="shared" si="20"/>
        <v>5.6824083605867877</v>
      </c>
      <c r="S116" s="12">
        <v>5.4714380277947852</v>
      </c>
      <c r="T116" s="12">
        <v>5.9672910322318851</v>
      </c>
      <c r="U116" s="12">
        <v>5.6824083605867877</v>
      </c>
      <c r="V116" s="48">
        <f t="shared" si="21"/>
        <v>5.6824083605867877</v>
      </c>
    </row>
    <row r="117" spans="1:22" ht="15">
      <c r="A117" s="51">
        <v>14</v>
      </c>
      <c r="B117" s="56" t="s">
        <v>117</v>
      </c>
      <c r="C117" s="12">
        <v>3.2015108892747945</v>
      </c>
      <c r="D117" s="12">
        <v>3.0714681935659369</v>
      </c>
      <c r="E117" s="12">
        <v>2.5876463244405818</v>
      </c>
      <c r="F117" s="12">
        <v>2.7091879824026397</v>
      </c>
      <c r="G117" s="12">
        <v>2.7880183816709598</v>
      </c>
      <c r="H117" s="12">
        <v>2.9211279474751843</v>
      </c>
      <c r="I117" s="12">
        <v>2.8877109732353214</v>
      </c>
      <c r="J117" s="12">
        <v>3.2071632927432665</v>
      </c>
      <c r="K117" s="12">
        <v>3.4055738511899758</v>
      </c>
      <c r="L117" s="12">
        <v>3.926460324847366</v>
      </c>
      <c r="M117" s="12">
        <v>3.7548423952373224</v>
      </c>
      <c r="N117" s="12">
        <v>3.78308087671858</v>
      </c>
      <c r="O117" s="12">
        <v>4.7509689745755228</v>
      </c>
      <c r="P117" s="12">
        <v>4.5292262645893482</v>
      </c>
      <c r="Q117" s="12">
        <v>4.9236419330252845</v>
      </c>
      <c r="R117" s="48">
        <f t="shared" si="20"/>
        <v>4.9236419330252845</v>
      </c>
      <c r="S117" s="12">
        <v>4.7509689745755228</v>
      </c>
      <c r="T117" s="12">
        <v>4.5292262645893482</v>
      </c>
      <c r="U117" s="12">
        <v>4.9236419330252845</v>
      </c>
      <c r="V117" s="48">
        <f t="shared" si="21"/>
        <v>4.9236419330252845</v>
      </c>
    </row>
    <row r="118" spans="1:22" ht="15">
      <c r="A118" s="51">
        <v>15</v>
      </c>
      <c r="B118" s="56" t="s">
        <v>118</v>
      </c>
      <c r="C118" s="12">
        <v>1.7632291932397113</v>
      </c>
      <c r="D118" s="12">
        <v>1.7833583552296373</v>
      </c>
      <c r="E118" s="12">
        <v>1.7223458697344449</v>
      </c>
      <c r="F118" s="12">
        <v>1.7139697014197135</v>
      </c>
      <c r="G118" s="12">
        <v>1.6411564544277972</v>
      </c>
      <c r="H118" s="12">
        <v>1.6043598155565928</v>
      </c>
      <c r="I118" s="12">
        <v>1.6806783692618277</v>
      </c>
      <c r="J118" s="12">
        <v>1.6406505598558614</v>
      </c>
      <c r="K118" s="12">
        <v>1.9188253709581851</v>
      </c>
      <c r="L118" s="12">
        <v>1.9904988595659219</v>
      </c>
      <c r="M118" s="12">
        <v>1.9090468993747352</v>
      </c>
      <c r="N118" s="12">
        <v>1.8981703580538165</v>
      </c>
      <c r="O118" s="12">
        <v>2.0043246996168307</v>
      </c>
      <c r="P118" s="12">
        <v>2.0810352894941309</v>
      </c>
      <c r="Q118" s="12">
        <v>2.068735650304411</v>
      </c>
      <c r="R118" s="48">
        <f t="shared" si="20"/>
        <v>2.068735650304411</v>
      </c>
      <c r="S118" s="12">
        <v>2.0043246996168307</v>
      </c>
      <c r="T118" s="12">
        <v>2.0810352894941309</v>
      </c>
      <c r="U118" s="12">
        <v>2.068735650304411</v>
      </c>
      <c r="V118" s="48">
        <f t="shared" si="21"/>
        <v>2.068735650304411</v>
      </c>
    </row>
    <row r="119" spans="1:22" ht="15">
      <c r="A119" s="51">
        <v>16</v>
      </c>
      <c r="B119" s="56" t="s">
        <v>119</v>
      </c>
      <c r="C119" s="12">
        <v>0.12626773137087408</v>
      </c>
      <c r="D119" s="12">
        <v>0.13876558315117243</v>
      </c>
      <c r="E119" s="12">
        <v>0.1386251756001573</v>
      </c>
      <c r="F119" s="12">
        <v>6.7379850997323743E-2</v>
      </c>
      <c r="G119" s="12">
        <v>1.0472623330540635E-2</v>
      </c>
      <c r="H119" s="12">
        <v>3.4411697231966215E-3</v>
      </c>
      <c r="I119" s="12">
        <v>0.10260531606143847</v>
      </c>
      <c r="J119" s="12">
        <v>5.9109986108026251E-2</v>
      </c>
      <c r="K119" s="12">
        <v>5.1898977335186995E-2</v>
      </c>
      <c r="L119" s="12">
        <v>5.8318497363862236E-2</v>
      </c>
      <c r="M119" s="12">
        <v>9.3251041897794693E-2</v>
      </c>
      <c r="N119" s="12">
        <v>5.9871201881968643E-2</v>
      </c>
      <c r="O119" s="12">
        <v>5.2588772686509647E-2</v>
      </c>
      <c r="P119" s="12">
        <v>6.0677004261071074E-2</v>
      </c>
      <c r="Q119" s="12">
        <v>5.4378143981904124E-2</v>
      </c>
      <c r="R119" s="48">
        <f t="shared" si="20"/>
        <v>5.4378143981904124E-2</v>
      </c>
      <c r="S119" s="12">
        <v>5.2588772686509647E-2</v>
      </c>
      <c r="T119" s="12">
        <v>6.0677004261071074E-2</v>
      </c>
      <c r="U119" s="12">
        <v>5.4378143981904124E-2</v>
      </c>
      <c r="V119" s="48">
        <f t="shared" si="21"/>
        <v>5.4378143981904124E-2</v>
      </c>
    </row>
    <row r="120" spans="1:22" ht="15">
      <c r="A120" s="51">
        <v>17</v>
      </c>
      <c r="B120" s="56" t="s">
        <v>120</v>
      </c>
      <c r="C120" s="12">
        <v>7.4599251408644509</v>
      </c>
      <c r="D120" s="12">
        <v>7.1802329312060582</v>
      </c>
      <c r="E120" s="12">
        <v>6.6118063602700934</v>
      </c>
      <c r="F120" s="12">
        <v>5.7894967800889967</v>
      </c>
      <c r="G120" s="12">
        <v>5.6692248611429301</v>
      </c>
      <c r="H120" s="12">
        <v>6.7334470845353698</v>
      </c>
      <c r="I120" s="12">
        <v>7.0169049766909586</v>
      </c>
      <c r="J120" s="12">
        <v>6.654243792333979</v>
      </c>
      <c r="K120" s="12">
        <v>7.2247368053397976</v>
      </c>
      <c r="L120" s="12">
        <v>7.7660222944928634</v>
      </c>
      <c r="M120" s="12">
        <v>8.1340589900642559</v>
      </c>
      <c r="N120" s="12">
        <v>8.5405000339956487</v>
      </c>
      <c r="O120" s="12">
        <v>9.2943777093555209</v>
      </c>
      <c r="P120" s="12">
        <v>9.2883189907222601</v>
      </c>
      <c r="Q120" s="12">
        <v>9.8414003728627399</v>
      </c>
      <c r="R120" s="48">
        <f t="shared" si="20"/>
        <v>9.8414003728627399</v>
      </c>
      <c r="S120" s="12">
        <v>9.2943777093555209</v>
      </c>
      <c r="T120" s="12">
        <v>9.2883189907222601</v>
      </c>
      <c r="U120" s="12">
        <v>9.8414003728627399</v>
      </c>
      <c r="V120" s="48">
        <f t="shared" si="21"/>
        <v>9.8414003728627399</v>
      </c>
    </row>
    <row r="121" spans="1:22" ht="15.6" thickBot="1">
      <c r="A121" s="51">
        <v>18</v>
      </c>
      <c r="B121" s="61" t="s">
        <v>121</v>
      </c>
      <c r="C121" s="70">
        <v>0.74132668384828049</v>
      </c>
      <c r="D121" s="70">
        <v>0.75682658082363075</v>
      </c>
      <c r="E121" s="70">
        <v>0.6016939921995299</v>
      </c>
      <c r="F121" s="70">
        <v>0.59362941514521805</v>
      </c>
      <c r="G121" s="70">
        <v>0.91224534026640158</v>
      </c>
      <c r="H121" s="70">
        <v>0.62155312455753797</v>
      </c>
      <c r="I121" s="70">
        <v>0.68517880910903528</v>
      </c>
      <c r="J121" s="70">
        <v>0.85274635765854745</v>
      </c>
      <c r="K121" s="70">
        <v>0.75040192563083363</v>
      </c>
      <c r="L121" s="70">
        <v>0.93522076057218173</v>
      </c>
      <c r="M121" s="70">
        <v>0.93016149758878997</v>
      </c>
      <c r="N121" s="70">
        <v>1.0790413441738138</v>
      </c>
      <c r="O121" s="70">
        <v>1.191269724775895</v>
      </c>
      <c r="P121" s="70">
        <v>0.97178546867259774</v>
      </c>
      <c r="Q121" s="70">
        <v>0.90791489091529565</v>
      </c>
      <c r="R121" s="71">
        <f t="shared" si="20"/>
        <v>0.90791489091529565</v>
      </c>
      <c r="S121" s="70">
        <v>1.191269724775895</v>
      </c>
      <c r="T121" s="70">
        <v>0.97178546867259774</v>
      </c>
      <c r="U121" s="70">
        <v>0.90791489091529565</v>
      </c>
      <c r="V121" s="71">
        <f t="shared" si="21"/>
        <v>0.90791489091529565</v>
      </c>
    </row>
    <row r="122" spans="1:22" ht="16.2" thickBot="1">
      <c r="A122" s="51"/>
      <c r="B122" s="62" t="s">
        <v>122</v>
      </c>
      <c r="C122" s="50">
        <f>AVERAGE(C104,C106:C120)</f>
        <v>3.1463034983035598</v>
      </c>
      <c r="D122" s="50">
        <f t="shared" ref="D122:T122" si="22">AVERAGE(D104,D106:D120)</f>
        <v>3.2142556956116022</v>
      </c>
      <c r="E122" s="50">
        <f t="shared" si="22"/>
        <v>3.2027620893523165</v>
      </c>
      <c r="F122" s="50">
        <f t="shared" si="22"/>
        <v>3.0583949811600926</v>
      </c>
      <c r="G122" s="50">
        <f t="shared" si="22"/>
        <v>3.0645808669062329</v>
      </c>
      <c r="H122" s="50">
        <f t="shared" si="22"/>
        <v>3.1306046960460883</v>
      </c>
      <c r="I122" s="50">
        <f t="shared" si="22"/>
        <v>3.2508655458667888</v>
      </c>
      <c r="J122" s="50">
        <f t="shared" si="22"/>
        <v>3.3098387567766734</v>
      </c>
      <c r="K122" s="50">
        <f t="shared" si="22"/>
        <v>3.4510439202539342</v>
      </c>
      <c r="L122" s="50">
        <f t="shared" si="22"/>
        <v>3.7274237107318933</v>
      </c>
      <c r="M122" s="50">
        <f t="shared" si="22"/>
        <v>3.7887321281380157</v>
      </c>
      <c r="N122" s="50">
        <f t="shared" si="22"/>
        <v>3.8897605953164471</v>
      </c>
      <c r="O122" s="50">
        <f>AVERAGE(O104,O106:O120)</f>
        <v>4.1322392092895255</v>
      </c>
      <c r="P122" s="50">
        <f>AVERAGE(P104,P106:P120)</f>
        <v>4.2203569215189205</v>
      </c>
      <c r="Q122" s="50">
        <f>P122</f>
        <v>4.2203569215189205</v>
      </c>
      <c r="R122" s="50">
        <f>Q122</f>
        <v>4.2203569215189205</v>
      </c>
      <c r="S122" s="50">
        <f t="shared" si="22"/>
        <v>4.1044672556606381</v>
      </c>
      <c r="T122" s="50">
        <f t="shared" si="22"/>
        <v>4.2214710113862353</v>
      </c>
      <c r="U122" s="50">
        <f>T122</f>
        <v>4.2214710113862353</v>
      </c>
      <c r="V122" s="50">
        <f>U122</f>
        <v>4.2214710113862353</v>
      </c>
    </row>
    <row r="123" spans="1:22" ht="13.8">
      <c r="A123" s="51"/>
      <c r="C123" s="52"/>
      <c r="D123" s="52"/>
      <c r="E123" s="52"/>
      <c r="F123" s="52"/>
      <c r="G123" s="52"/>
      <c r="H123" s="52"/>
      <c r="I123" s="52"/>
      <c r="Q123" s="16"/>
      <c r="U123" s="16"/>
    </row>
    <row r="124" spans="1:22" ht="13.8">
      <c r="A124" s="51"/>
      <c r="C124" s="52"/>
      <c r="D124" s="52"/>
      <c r="E124" s="52"/>
      <c r="F124" s="52"/>
      <c r="G124" s="52"/>
      <c r="H124" s="52"/>
      <c r="I124" s="52"/>
      <c r="Q124" s="16"/>
      <c r="U124" s="16"/>
    </row>
    <row r="125" spans="1:22" ht="17.399999999999999">
      <c r="A125" s="51"/>
      <c r="B125" s="53" t="s">
        <v>132</v>
      </c>
      <c r="C125" s="228" t="s">
        <v>133</v>
      </c>
      <c r="D125" s="228"/>
      <c r="E125" s="228"/>
      <c r="F125" s="228"/>
      <c r="G125" s="228"/>
      <c r="H125" s="228"/>
      <c r="I125" s="228"/>
      <c r="J125" s="228"/>
      <c r="K125" s="228"/>
      <c r="L125" s="228"/>
      <c r="M125" s="228"/>
      <c r="N125" s="228"/>
      <c r="O125" s="228"/>
      <c r="P125" s="228"/>
      <c r="Q125" s="228"/>
      <c r="R125" s="228"/>
      <c r="S125" s="228"/>
      <c r="T125" s="228"/>
      <c r="U125" s="228"/>
    </row>
    <row r="126" spans="1:22" ht="13.8">
      <c r="A126" s="51"/>
      <c r="C126" s="52"/>
      <c r="D126" s="52"/>
      <c r="E126" s="52"/>
      <c r="F126" s="52"/>
      <c r="G126" s="52"/>
      <c r="H126" s="52"/>
      <c r="I126" s="52"/>
      <c r="Q126" s="16"/>
      <c r="U126" s="16"/>
    </row>
    <row r="127" spans="1:22" ht="15.6">
      <c r="A127" s="51"/>
      <c r="B127" s="54" t="s">
        <v>103</v>
      </c>
      <c r="C127" s="55">
        <v>2000</v>
      </c>
      <c r="D127" s="55">
        <v>2001</v>
      </c>
      <c r="E127" s="55">
        <v>2002</v>
      </c>
      <c r="F127" s="55">
        <v>2003</v>
      </c>
      <c r="G127" s="55">
        <v>2004</v>
      </c>
      <c r="H127" s="55">
        <v>2005</v>
      </c>
      <c r="I127" s="55">
        <v>2006</v>
      </c>
      <c r="J127" s="55">
        <v>2007</v>
      </c>
      <c r="K127" s="55">
        <v>2008</v>
      </c>
      <c r="L127" s="55">
        <v>2009</v>
      </c>
      <c r="M127" s="55">
        <v>2010</v>
      </c>
      <c r="N127" s="55">
        <v>2011</v>
      </c>
      <c r="O127" s="55">
        <v>2012</v>
      </c>
      <c r="P127" s="55">
        <v>2013</v>
      </c>
      <c r="Q127" s="55">
        <v>2014</v>
      </c>
      <c r="R127" s="55">
        <v>2015</v>
      </c>
      <c r="S127" s="55">
        <v>2012</v>
      </c>
      <c r="T127" s="55">
        <v>2013</v>
      </c>
      <c r="U127" s="55">
        <v>2014</v>
      </c>
      <c r="V127" s="55">
        <v>2015</v>
      </c>
    </row>
    <row r="128" spans="1:22" ht="15">
      <c r="A128" s="51">
        <v>1</v>
      </c>
      <c r="B128" s="56" t="s">
        <v>104</v>
      </c>
      <c r="C128" s="12">
        <f t="shared" ref="C128:V140" si="23">C104+C80+C56</f>
        <v>23.198514221325155</v>
      </c>
      <c r="D128" s="12">
        <f t="shared" si="23"/>
        <v>22.777041496286699</v>
      </c>
      <c r="E128" s="12">
        <f t="shared" si="23"/>
        <v>22.060098951398011</v>
      </c>
      <c r="F128" s="12">
        <f t="shared" si="23"/>
        <v>25.817264998794794</v>
      </c>
      <c r="G128" s="12">
        <f t="shared" si="23"/>
        <v>25.271428982119161</v>
      </c>
      <c r="H128" s="12">
        <f t="shared" si="23"/>
        <v>25.368412582117575</v>
      </c>
      <c r="I128" s="12">
        <f t="shared" si="23"/>
        <v>25.633084110401139</v>
      </c>
      <c r="J128" s="12">
        <f t="shared" si="23"/>
        <v>26.587157198705093</v>
      </c>
      <c r="K128" s="12">
        <f t="shared" si="23"/>
        <v>28.119315339651934</v>
      </c>
      <c r="L128" s="12">
        <f t="shared" si="23"/>
        <v>28.936592769164953</v>
      </c>
      <c r="M128" s="12">
        <f t="shared" si="23"/>
        <v>29.277639752572028</v>
      </c>
      <c r="N128" s="12">
        <f t="shared" si="23"/>
        <v>29.790684270207429</v>
      </c>
      <c r="O128" s="12">
        <f t="shared" si="23"/>
        <v>31.09275593449356</v>
      </c>
      <c r="P128" s="12">
        <f t="shared" si="23"/>
        <v>32.164423563070059</v>
      </c>
      <c r="Q128" s="46">
        <f t="shared" si="23"/>
        <v>32.338743728475706</v>
      </c>
      <c r="R128" s="46">
        <f t="shared" si="23"/>
        <v>32.729577076997657</v>
      </c>
      <c r="S128" s="12">
        <f t="shared" si="23"/>
        <v>31.09275593449356</v>
      </c>
      <c r="T128" s="12">
        <f t="shared" si="23"/>
        <v>32.164423563070059</v>
      </c>
      <c r="U128" s="46">
        <f t="shared" si="23"/>
        <v>32.338743728475706</v>
      </c>
      <c r="V128" s="46">
        <f t="shared" si="23"/>
        <v>32.729577076997657</v>
      </c>
    </row>
    <row r="129" spans="1:22" ht="15">
      <c r="A129" s="51">
        <v>2</v>
      </c>
      <c r="B129" s="57" t="s">
        <v>105</v>
      </c>
      <c r="C129" s="47">
        <f t="shared" si="23"/>
        <v>16.42938916123223</v>
      </c>
      <c r="D129" s="47">
        <f t="shared" si="23"/>
        <v>15.478235080558409</v>
      </c>
      <c r="E129" s="47">
        <f t="shared" si="23"/>
        <v>16.04138312674084</v>
      </c>
      <c r="F129" s="47">
        <f t="shared" si="23"/>
        <v>15.25159347172935</v>
      </c>
      <c r="G129" s="47">
        <f t="shared" si="23"/>
        <v>17.101777583078484</v>
      </c>
      <c r="H129" s="47">
        <f t="shared" si="23"/>
        <v>20.654195122342514</v>
      </c>
      <c r="I129" s="47">
        <f t="shared" si="23"/>
        <v>23.01442310837983</v>
      </c>
      <c r="J129" s="47">
        <f t="shared" si="23"/>
        <v>23.854856182200301</v>
      </c>
      <c r="K129" s="47">
        <f t="shared" si="23"/>
        <v>24.265942525262581</v>
      </c>
      <c r="L129" s="47">
        <f t="shared" si="23"/>
        <v>22.123812563239198</v>
      </c>
      <c r="M129" s="47">
        <f t="shared" si="23"/>
        <v>22.46746025184488</v>
      </c>
      <c r="N129" s="47">
        <f t="shared" si="23"/>
        <v>24.357981807797334</v>
      </c>
      <c r="O129" s="47">
        <f t="shared" si="23"/>
        <v>25.095889212115527</v>
      </c>
      <c r="P129" s="47">
        <f t="shared" si="23"/>
        <v>29.288906316364528</v>
      </c>
      <c r="Q129" s="46">
        <f t="shared" si="23"/>
        <v>0</v>
      </c>
      <c r="R129" s="46">
        <f t="shared" si="23"/>
        <v>0</v>
      </c>
      <c r="S129" s="47">
        <f t="shared" si="23"/>
        <v>25.095889212115527</v>
      </c>
      <c r="T129" s="47">
        <f t="shared" si="23"/>
        <v>29.288906316364528</v>
      </c>
      <c r="U129" s="46">
        <f t="shared" si="23"/>
        <v>0</v>
      </c>
      <c r="V129" s="46">
        <f t="shared" si="23"/>
        <v>0</v>
      </c>
    </row>
    <row r="130" spans="1:22" ht="15">
      <c r="A130" s="51">
        <v>3</v>
      </c>
      <c r="B130" s="56" t="s">
        <v>106</v>
      </c>
      <c r="C130" s="12">
        <f t="shared" si="23"/>
        <v>28.244461759218066</v>
      </c>
      <c r="D130" s="12">
        <f t="shared" si="23"/>
        <v>28.897808767679123</v>
      </c>
      <c r="E130" s="12">
        <f t="shared" si="23"/>
        <v>30.438359471881885</v>
      </c>
      <c r="F130" s="12">
        <f t="shared" si="23"/>
        <v>29.79738078104009</v>
      </c>
      <c r="G130" s="12">
        <f t="shared" si="23"/>
        <v>30.472947846324072</v>
      </c>
      <c r="H130" s="12">
        <f t="shared" si="23"/>
        <v>31.834202312454334</v>
      </c>
      <c r="I130" s="12">
        <f t="shared" si="23"/>
        <v>32.132976388595395</v>
      </c>
      <c r="J130" s="12">
        <f t="shared" si="23"/>
        <v>32.758596969630204</v>
      </c>
      <c r="K130" s="12">
        <f t="shared" si="23"/>
        <v>32.789693491611104</v>
      </c>
      <c r="L130" s="12">
        <f t="shared" si="23"/>
        <v>31.73049253970866</v>
      </c>
      <c r="M130" s="12">
        <f t="shared" si="23"/>
        <v>31.733900181551338</v>
      </c>
      <c r="N130" s="12">
        <f t="shared" si="23"/>
        <v>33.59188724048726</v>
      </c>
      <c r="O130" s="12">
        <f t="shared" si="23"/>
        <v>33.571833363003194</v>
      </c>
      <c r="P130" s="12">
        <f t="shared" si="23"/>
        <v>33.888837874310852</v>
      </c>
      <c r="Q130" s="46">
        <f t="shared" si="23"/>
        <v>31.300473373163637</v>
      </c>
      <c r="R130" s="72">
        <f t="shared" si="23"/>
        <v>31.004561437404327</v>
      </c>
      <c r="S130" s="12">
        <f t="shared" si="23"/>
        <v>33.571833363003194</v>
      </c>
      <c r="T130" s="12">
        <f t="shared" si="23"/>
        <v>33.888837874310852</v>
      </c>
      <c r="U130" s="46">
        <f t="shared" si="23"/>
        <v>31.300473373163637</v>
      </c>
      <c r="V130" s="72">
        <f t="shared" si="23"/>
        <v>31.004561437404327</v>
      </c>
    </row>
    <row r="131" spans="1:22" ht="15">
      <c r="A131" s="51">
        <v>4</v>
      </c>
      <c r="B131" s="56" t="s">
        <v>107</v>
      </c>
      <c r="C131" s="12">
        <f t="shared" si="23"/>
        <v>18.562770108502136</v>
      </c>
      <c r="D131" s="12">
        <f t="shared" si="23"/>
        <v>18.925630388793774</v>
      </c>
      <c r="E131" s="12">
        <f t="shared" si="23"/>
        <v>18.851966789768795</v>
      </c>
      <c r="F131" s="12">
        <f t="shared" si="23"/>
        <v>18.299563682687094</v>
      </c>
      <c r="G131" s="12">
        <f t="shared" si="23"/>
        <v>17.729271960334181</v>
      </c>
      <c r="H131" s="12">
        <f t="shared" si="23"/>
        <v>18.925742170985089</v>
      </c>
      <c r="I131" s="12">
        <f t="shared" si="23"/>
        <v>18.599728355097064</v>
      </c>
      <c r="J131" s="12">
        <f t="shared" si="23"/>
        <v>20.316234950163295</v>
      </c>
      <c r="K131" s="12">
        <f t="shared" si="23"/>
        <v>20.24487458844002</v>
      </c>
      <c r="L131" s="12">
        <f t="shared" si="23"/>
        <v>16.686095512146974</v>
      </c>
      <c r="M131" s="12">
        <f t="shared" si="23"/>
        <v>18.515622043019267</v>
      </c>
      <c r="N131" s="12">
        <f t="shared" si="23"/>
        <v>20.132439490697116</v>
      </c>
      <c r="O131" s="12">
        <f t="shared" si="23"/>
        <v>20.475209580533974</v>
      </c>
      <c r="P131" s="68">
        <f t="shared" si="23"/>
        <v>19.654262232882203</v>
      </c>
      <c r="Q131" s="72">
        <f t="shared" si="23"/>
        <v>19.565121583376207</v>
      </c>
      <c r="R131" s="46">
        <f t="shared" si="23"/>
        <v>20.544946141535011</v>
      </c>
      <c r="S131" s="12">
        <f t="shared" si="23"/>
        <v>20.475209580533974</v>
      </c>
      <c r="T131" s="68">
        <f t="shared" si="23"/>
        <v>19.654262232882203</v>
      </c>
      <c r="U131" s="72">
        <f t="shared" si="23"/>
        <v>19.565121583376207</v>
      </c>
      <c r="V131" s="46">
        <f t="shared" si="23"/>
        <v>20.544946141535011</v>
      </c>
    </row>
    <row r="132" spans="1:22" ht="15">
      <c r="A132" s="51">
        <v>5</v>
      </c>
      <c r="B132" s="56" t="s">
        <v>108</v>
      </c>
      <c r="C132" s="12">
        <f t="shared" si="23"/>
        <v>14.181176901520637</v>
      </c>
      <c r="D132" s="12">
        <f t="shared" si="23"/>
        <v>16.097524519030685</v>
      </c>
      <c r="E132" s="12">
        <f t="shared" si="23"/>
        <v>16.214455979646022</v>
      </c>
      <c r="F132" s="12">
        <f t="shared" si="23"/>
        <v>16.83697101794268</v>
      </c>
      <c r="G132" s="12">
        <f t="shared" si="23"/>
        <v>17.58129417429312</v>
      </c>
      <c r="H132" s="12">
        <f t="shared" si="23"/>
        <v>18.232197306180112</v>
      </c>
      <c r="I132" s="12">
        <f t="shared" si="23"/>
        <v>19.135700486873336</v>
      </c>
      <c r="J132" s="12">
        <f t="shared" si="23"/>
        <v>19.277241058684908</v>
      </c>
      <c r="K132" s="12">
        <f t="shared" si="23"/>
        <v>18.968727174705418</v>
      </c>
      <c r="L132" s="12">
        <f t="shared" si="23"/>
        <v>18.936304988440636</v>
      </c>
      <c r="M132" s="12">
        <f t="shared" si="23"/>
        <v>18.157850640632461</v>
      </c>
      <c r="N132" s="12">
        <f t="shared" si="23"/>
        <v>18.671067709195988</v>
      </c>
      <c r="O132" s="12">
        <f t="shared" si="23"/>
        <v>19.805009908550719</v>
      </c>
      <c r="P132" s="12">
        <f t="shared" si="23"/>
        <v>20.104490159413562</v>
      </c>
      <c r="Q132" s="46">
        <f t="shared" si="23"/>
        <v>20.755417252652379</v>
      </c>
      <c r="R132" s="46">
        <f t="shared" si="23"/>
        <v>21.051326597102282</v>
      </c>
      <c r="S132" s="12">
        <f t="shared" si="23"/>
        <v>19.805009908550719</v>
      </c>
      <c r="T132" s="12">
        <f t="shared" si="23"/>
        <v>20.104490159413562</v>
      </c>
      <c r="U132" s="46">
        <f t="shared" si="23"/>
        <v>20.755417252652379</v>
      </c>
      <c r="V132" s="46">
        <f t="shared" si="23"/>
        <v>21.051326597102282</v>
      </c>
    </row>
    <row r="133" spans="1:22" ht="15">
      <c r="A133" s="51">
        <v>6</v>
      </c>
      <c r="B133" s="56" t="s">
        <v>109</v>
      </c>
      <c r="C133" s="12">
        <f t="shared" si="23"/>
        <v>18.595094982960852</v>
      </c>
      <c r="D133" s="12">
        <f t="shared" si="23"/>
        <v>19.837562959079143</v>
      </c>
      <c r="E133" s="12">
        <f t="shared" si="23"/>
        <v>20.260688787433232</v>
      </c>
      <c r="F133" s="12">
        <f t="shared" si="23"/>
        <v>20.06282424185736</v>
      </c>
      <c r="G133" s="12">
        <f t="shared" si="23"/>
        <v>20.015979973146294</v>
      </c>
      <c r="H133" s="12">
        <f t="shared" si="23"/>
        <v>20.375705941429899</v>
      </c>
      <c r="I133" s="12">
        <f t="shared" si="23"/>
        <v>20.852615485281092</v>
      </c>
      <c r="J133" s="12">
        <f t="shared" si="23"/>
        <v>22.151872094464689</v>
      </c>
      <c r="K133" s="12">
        <f t="shared" si="23"/>
        <v>22.94042377011694</v>
      </c>
      <c r="L133" s="12">
        <f t="shared" si="23"/>
        <v>21.644282267561607</v>
      </c>
      <c r="M133" s="12">
        <f t="shared" si="23"/>
        <v>21.444350314477685</v>
      </c>
      <c r="N133" s="12">
        <f t="shared" si="23"/>
        <v>22.020960844168943</v>
      </c>
      <c r="O133" s="12">
        <f t="shared" si="23"/>
        <v>22.017038995853806</v>
      </c>
      <c r="P133" s="12">
        <f t="shared" si="23"/>
        <v>21.974808407172397</v>
      </c>
      <c r="Q133" s="46">
        <f t="shared" si="23"/>
        <v>21.943861126949905</v>
      </c>
      <c r="R133" s="46">
        <f t="shared" si="23"/>
        <v>22.395119915763864</v>
      </c>
      <c r="S133" s="12">
        <f t="shared" si="23"/>
        <v>22.017038995853806</v>
      </c>
      <c r="T133" s="12">
        <f t="shared" si="23"/>
        <v>21.974808407172397</v>
      </c>
      <c r="U133" s="46">
        <f t="shared" si="23"/>
        <v>21.943861126949905</v>
      </c>
      <c r="V133" s="46">
        <f t="shared" si="23"/>
        <v>22.395119915763864</v>
      </c>
    </row>
    <row r="134" spans="1:22" ht="15">
      <c r="A134" s="51">
        <v>7</v>
      </c>
      <c r="B134" s="58" t="s">
        <v>110</v>
      </c>
      <c r="C134" s="60">
        <f>C110+C86+C62</f>
        <v>12.491487185515062</v>
      </c>
      <c r="D134" s="60">
        <f t="shared" si="23"/>
        <v>14.010978690587145</v>
      </c>
      <c r="E134" s="60">
        <f t="shared" si="23"/>
        <v>14.458407474806195</v>
      </c>
      <c r="F134" s="60">
        <f t="shared" si="23"/>
        <v>13.792805753134825</v>
      </c>
      <c r="G134" s="60">
        <f>G110+G86+G62</f>
        <v>13.857159296229023</v>
      </c>
      <c r="H134" s="60">
        <f t="shared" si="23"/>
        <v>14.245864126425644</v>
      </c>
      <c r="I134" s="60">
        <f t="shared" si="23"/>
        <v>15.109421790084582</v>
      </c>
      <c r="J134" s="60">
        <f t="shared" si="23"/>
        <v>15.784785023472317</v>
      </c>
      <c r="K134" s="60">
        <f t="shared" si="23"/>
        <v>15.671941037654879</v>
      </c>
      <c r="L134" s="60">
        <f t="shared" si="23"/>
        <v>16.367551710477365</v>
      </c>
      <c r="M134" s="60">
        <f t="shared" si="23"/>
        <v>17.382889656858502</v>
      </c>
      <c r="N134" s="60">
        <f t="shared" si="23"/>
        <v>17.809451251004219</v>
      </c>
      <c r="O134" s="65">
        <f t="shared" si="23"/>
        <v>20.393021319158727</v>
      </c>
      <c r="P134" s="65">
        <f t="shared" si="23"/>
        <v>20.334887763293409</v>
      </c>
      <c r="Q134" s="73">
        <f t="shared" si="23"/>
        <v>20.0058676892241</v>
      </c>
      <c r="R134" s="65">
        <f>R110+R86+R62</f>
        <v>21.407764285167019</v>
      </c>
      <c r="S134" s="60">
        <f t="shared" si="23"/>
        <v>21.864971355447619</v>
      </c>
      <c r="T134" s="60">
        <f t="shared" si="23"/>
        <v>20.413127975774628</v>
      </c>
      <c r="U134" s="72">
        <f t="shared" si="23"/>
        <v>20.278469213711922</v>
      </c>
      <c r="V134" s="48">
        <f t="shared" si="23"/>
        <v>21.611396563419568</v>
      </c>
    </row>
    <row r="135" spans="1:22" ht="15">
      <c r="A135" s="51">
        <v>8</v>
      </c>
      <c r="B135" s="56" t="s">
        <v>111</v>
      </c>
      <c r="C135" s="12">
        <f t="shared" si="23"/>
        <v>14.330954078732082</v>
      </c>
      <c r="D135" s="12">
        <f t="shared" si="23"/>
        <v>13.874270204393763</v>
      </c>
      <c r="E135" s="12">
        <f t="shared" si="23"/>
        <v>14.631844520399534</v>
      </c>
      <c r="F135" s="12">
        <f t="shared" si="23"/>
        <v>14.672447779247277</v>
      </c>
      <c r="G135" s="12">
        <f t="shared" si="23"/>
        <v>14.745737199572105</v>
      </c>
      <c r="H135" s="12">
        <f t="shared" si="23"/>
        <v>15.404698779674501</v>
      </c>
      <c r="I135" s="12">
        <f t="shared" si="23"/>
        <v>16.360979370050725</v>
      </c>
      <c r="J135" s="12">
        <f t="shared" si="23"/>
        <v>16.766850867201526</v>
      </c>
      <c r="K135" s="12">
        <f t="shared" si="23"/>
        <v>16.97486118239933</v>
      </c>
      <c r="L135" s="12">
        <f t="shared" si="23"/>
        <v>16.442257917890352</v>
      </c>
      <c r="M135" s="12">
        <f t="shared" si="23"/>
        <v>17.097950512415018</v>
      </c>
      <c r="N135" s="12">
        <f t="shared" si="23"/>
        <v>17.793766247759489</v>
      </c>
      <c r="O135" s="12">
        <f t="shared" si="23"/>
        <v>18.217031488987171</v>
      </c>
      <c r="P135" s="12">
        <f t="shared" si="23"/>
        <v>18.994645845133991</v>
      </c>
      <c r="Q135" s="46">
        <f t="shared" si="23"/>
        <v>18.63785359515521</v>
      </c>
      <c r="R135" s="46">
        <f t="shared" si="23"/>
        <v>18.771948615556049</v>
      </c>
      <c r="S135" s="12">
        <f t="shared" si="23"/>
        <v>18.217031488987171</v>
      </c>
      <c r="T135" s="12">
        <f t="shared" si="23"/>
        <v>18.994645845133991</v>
      </c>
      <c r="U135" s="46">
        <f t="shared" si="23"/>
        <v>18.63785359515521</v>
      </c>
      <c r="V135" s="46">
        <f t="shared" si="23"/>
        <v>18.771948615556049</v>
      </c>
    </row>
    <row r="136" spans="1:22" ht="15">
      <c r="A136" s="51">
        <v>9</v>
      </c>
      <c r="B136" s="56" t="s">
        <v>112</v>
      </c>
      <c r="C136" s="12">
        <f t="shared" si="23"/>
        <v>11.332219582906525</v>
      </c>
      <c r="D136" s="12">
        <f t="shared" si="23"/>
        <v>13.11206402577252</v>
      </c>
      <c r="E136" s="12">
        <f t="shared" si="23"/>
        <v>13.847630990836617</v>
      </c>
      <c r="F136" s="12">
        <f t="shared" si="23"/>
        <v>13.588364333377278</v>
      </c>
      <c r="G136" s="12">
        <f t="shared" si="23"/>
        <v>13.672604126678019</v>
      </c>
      <c r="H136" s="12">
        <f t="shared" si="23"/>
        <v>13.493857521421333</v>
      </c>
      <c r="I136" s="12">
        <f t="shared" si="23"/>
        <v>14.101510058347332</v>
      </c>
      <c r="J136" s="12">
        <f t="shared" si="23"/>
        <v>14.280539656731532</v>
      </c>
      <c r="K136" s="12">
        <f t="shared" si="23"/>
        <v>13.253315039392566</v>
      </c>
      <c r="L136" s="12">
        <f t="shared" si="23"/>
        <v>12.50444921852044</v>
      </c>
      <c r="M136" s="12">
        <f t="shared" si="23"/>
        <v>12.635823997113073</v>
      </c>
      <c r="N136" s="12">
        <f t="shared" si="23"/>
        <v>13.049359722535998</v>
      </c>
      <c r="O136" s="12">
        <f t="shared" si="23"/>
        <v>13.033463611309257</v>
      </c>
      <c r="P136" s="12">
        <f t="shared" si="23"/>
        <v>13.125408112860081</v>
      </c>
      <c r="Q136" s="46">
        <f t="shared" si="23"/>
        <v>13.042738030029636</v>
      </c>
      <c r="R136" s="46">
        <f t="shared" si="23"/>
        <v>12.475786901763756</v>
      </c>
      <c r="S136" s="12">
        <f t="shared" si="23"/>
        <v>13.033463611309257</v>
      </c>
      <c r="T136" s="12">
        <f t="shared" si="23"/>
        <v>13.125408112860081</v>
      </c>
      <c r="U136" s="46">
        <f t="shared" si="23"/>
        <v>13.042738030029636</v>
      </c>
      <c r="V136" s="46">
        <f t="shared" si="23"/>
        <v>12.475786901763756</v>
      </c>
    </row>
    <row r="137" spans="1:22" ht="15">
      <c r="A137" s="51">
        <v>10</v>
      </c>
      <c r="B137" s="56" t="s">
        <v>113</v>
      </c>
      <c r="C137" s="12">
        <f t="shared" si="23"/>
        <v>16.314115765639048</v>
      </c>
      <c r="D137" s="12">
        <f t="shared" si="23"/>
        <v>16.5246923995497</v>
      </c>
      <c r="E137" s="12">
        <f t="shared" si="23"/>
        <v>17.058183290541052</v>
      </c>
      <c r="F137" s="12">
        <f t="shared" si="23"/>
        <v>17.389786382426422</v>
      </c>
      <c r="G137" s="12">
        <f t="shared" si="23"/>
        <v>18.044799776210887</v>
      </c>
      <c r="H137" s="12">
        <f t="shared" si="23"/>
        <v>17.944988847970638</v>
      </c>
      <c r="I137" s="12">
        <f t="shared" si="23"/>
        <v>18.397413832064878</v>
      </c>
      <c r="J137" s="12">
        <f t="shared" si="23"/>
        <v>20.280880939444323</v>
      </c>
      <c r="K137" s="12">
        <f t="shared" si="23"/>
        <v>19.922230747849706</v>
      </c>
      <c r="L137" s="12">
        <f t="shared" si="23"/>
        <v>18.145541743842298</v>
      </c>
      <c r="M137" s="12">
        <f t="shared" si="23"/>
        <v>18.346039125165252</v>
      </c>
      <c r="N137" s="12">
        <f t="shared" si="23"/>
        <v>17.915378184263034</v>
      </c>
      <c r="O137" s="12">
        <f t="shared" si="23"/>
        <v>18.885311670500961</v>
      </c>
      <c r="P137" s="12">
        <f t="shared" si="23"/>
        <v>19.372895956202392</v>
      </c>
      <c r="Q137" s="46">
        <f t="shared" si="23"/>
        <v>20.814476882899463</v>
      </c>
      <c r="R137" s="46">
        <f t="shared" si="23"/>
        <v>21.964741301659195</v>
      </c>
      <c r="S137" s="12">
        <f t="shared" si="23"/>
        <v>18.885311670500961</v>
      </c>
      <c r="T137" s="12">
        <f t="shared" si="23"/>
        <v>19.372895956202392</v>
      </c>
      <c r="U137" s="46">
        <f t="shared" si="23"/>
        <v>20.814476882899463</v>
      </c>
      <c r="V137" s="46">
        <f t="shared" si="23"/>
        <v>21.964741301659195</v>
      </c>
    </row>
    <row r="138" spans="1:22" ht="15">
      <c r="A138" s="51">
        <v>11</v>
      </c>
      <c r="B138" s="56" t="s">
        <v>114</v>
      </c>
      <c r="C138" s="12">
        <f t="shared" si="23"/>
        <v>13.865631486060439</v>
      </c>
      <c r="D138" s="12">
        <f t="shared" si="23"/>
        <v>14.772115915819215</v>
      </c>
      <c r="E138" s="12">
        <f t="shared" si="23"/>
        <v>15.272768346176726</v>
      </c>
      <c r="F138" s="12">
        <f t="shared" si="23"/>
        <v>12.735712813571091</v>
      </c>
      <c r="G138" s="12">
        <f t="shared" si="23"/>
        <v>11.480830101533302</v>
      </c>
      <c r="H138" s="12">
        <f t="shared" si="23"/>
        <v>11.24010750150971</v>
      </c>
      <c r="I138" s="12">
        <f t="shared" si="23"/>
        <v>10.908380307484611</v>
      </c>
      <c r="J138" s="12">
        <f t="shared" si="23"/>
        <v>11.252793696040078</v>
      </c>
      <c r="K138" s="12">
        <f t="shared" si="23"/>
        <v>10.534138445406928</v>
      </c>
      <c r="L138" s="12">
        <f t="shared" si="23"/>
        <v>11.817779045987901</v>
      </c>
      <c r="M138" s="12">
        <f t="shared" si="23"/>
        <v>11.95197301726968</v>
      </c>
      <c r="N138" s="12">
        <f t="shared" si="23"/>
        <v>11.384139669709127</v>
      </c>
      <c r="O138" s="12">
        <f t="shared" si="23"/>
        <v>10.947760547216998</v>
      </c>
      <c r="P138" s="12">
        <f t="shared" si="23"/>
        <v>12.419015821145656</v>
      </c>
      <c r="Q138" s="46">
        <f t="shared" si="23"/>
        <v>13.092982560287652</v>
      </c>
      <c r="R138" s="46">
        <f t="shared" si="23"/>
        <v>15.714693746914854</v>
      </c>
      <c r="S138" s="12">
        <f t="shared" si="23"/>
        <v>10.947760547216998</v>
      </c>
      <c r="T138" s="12">
        <f t="shared" si="23"/>
        <v>12.419015821145656</v>
      </c>
      <c r="U138" s="46">
        <f t="shared" si="23"/>
        <v>13.092982560287652</v>
      </c>
      <c r="V138" s="46">
        <f t="shared" si="23"/>
        <v>15.714693746914854</v>
      </c>
    </row>
    <row r="139" spans="1:22" ht="15">
      <c r="A139" s="51">
        <v>12</v>
      </c>
      <c r="B139" s="56" t="s">
        <v>115</v>
      </c>
      <c r="C139" s="12">
        <f t="shared" si="23"/>
        <v>14.34890808176057</v>
      </c>
      <c r="D139" s="12">
        <f t="shared" si="23"/>
        <v>14.148978949658048</v>
      </c>
      <c r="E139" s="12">
        <f t="shared" si="23"/>
        <v>14.785747597261645</v>
      </c>
      <c r="F139" s="12">
        <f t="shared" si="23"/>
        <v>16.226077172212186</v>
      </c>
      <c r="G139" s="12">
        <f t="shared" si="23"/>
        <v>16.764154044348501</v>
      </c>
      <c r="H139" s="12">
        <f t="shared" si="23"/>
        <v>17.582709239162543</v>
      </c>
      <c r="I139" s="12">
        <f t="shared" si="23"/>
        <v>18.654859881954788</v>
      </c>
      <c r="J139" s="12">
        <f t="shared" si="23"/>
        <v>19.103162703974959</v>
      </c>
      <c r="K139" s="12">
        <f t="shared" si="23"/>
        <v>19.100366341246385</v>
      </c>
      <c r="L139" s="12">
        <f t="shared" si="23"/>
        <v>19.272770294716523</v>
      </c>
      <c r="M139" s="12">
        <f t="shared" si="23"/>
        <v>20.284505367143581</v>
      </c>
      <c r="N139" s="12">
        <f t="shared" si="23"/>
        <v>21.190219343095954</v>
      </c>
      <c r="O139" s="12">
        <f t="shared" si="23"/>
        <v>21.356765478150869</v>
      </c>
      <c r="P139" s="12">
        <f t="shared" si="23"/>
        <v>21.358455633196204</v>
      </c>
      <c r="Q139" s="46">
        <f t="shared" si="23"/>
        <v>21.71102186886182</v>
      </c>
      <c r="R139" s="46">
        <f t="shared" si="23"/>
        <v>22.569789991161226</v>
      </c>
      <c r="S139" s="12">
        <f t="shared" si="23"/>
        <v>21.356765478150869</v>
      </c>
      <c r="T139" s="12">
        <f t="shared" si="23"/>
        <v>21.358455633196204</v>
      </c>
      <c r="U139" s="46">
        <f t="shared" si="23"/>
        <v>21.71102186886182</v>
      </c>
      <c r="V139" s="46">
        <f t="shared" si="23"/>
        <v>22.569789991161226</v>
      </c>
    </row>
    <row r="140" spans="1:22" ht="15">
      <c r="A140" s="51">
        <v>13</v>
      </c>
      <c r="B140" s="56" t="s">
        <v>116</v>
      </c>
      <c r="C140" s="12">
        <f t="shared" si="23"/>
        <v>16.708601333849661</v>
      </c>
      <c r="D140" s="12">
        <f t="shared" si="23"/>
        <v>15.616724039805208</v>
      </c>
      <c r="E140" s="12">
        <f t="shared" si="23"/>
        <v>15.137935607949546</v>
      </c>
      <c r="F140" s="12">
        <f t="shared" si="23"/>
        <v>14.952069342390125</v>
      </c>
      <c r="G140" s="12">
        <f t="shared" si="23"/>
        <v>14.722610827050703</v>
      </c>
      <c r="H140" s="12">
        <f t="shared" si="23"/>
        <v>14.591966271573323</v>
      </c>
      <c r="I140" s="12">
        <f t="shared" si="23"/>
        <v>16.149965787477392</v>
      </c>
      <c r="J140" s="12">
        <f t="shared" si="23"/>
        <v>15.735811208881419</v>
      </c>
      <c r="K140" s="12">
        <f t="shared" si="23"/>
        <v>15.838112122864388</v>
      </c>
      <c r="L140" s="12">
        <f t="shared" si="23"/>
        <v>16.306041424159808</v>
      </c>
      <c r="M140" s="12">
        <f t="shared" si="23"/>
        <v>16.651092627748415</v>
      </c>
      <c r="N140" s="12">
        <f t="shared" si="23"/>
        <v>16.48147864746813</v>
      </c>
      <c r="O140" s="12">
        <f t="shared" si="23"/>
        <v>16.820858136479842</v>
      </c>
      <c r="P140" s="12">
        <f t="shared" si="23"/>
        <v>17.055276017808012</v>
      </c>
      <c r="Q140" s="46">
        <f t="shared" si="23"/>
        <v>15.759063052054049</v>
      </c>
      <c r="R140" s="46">
        <f t="shared" si="23"/>
        <v>15.289246333458788</v>
      </c>
      <c r="S140" s="12">
        <f t="shared" si="23"/>
        <v>16.820858136479842</v>
      </c>
      <c r="T140" s="12">
        <f t="shared" si="23"/>
        <v>17.055276017808012</v>
      </c>
      <c r="U140" s="46">
        <f t="shared" ref="U140:V144" si="24">U116+U92+U68</f>
        <v>15.759063052054049</v>
      </c>
      <c r="V140" s="46">
        <f t="shared" si="24"/>
        <v>15.289246333458788</v>
      </c>
    </row>
    <row r="141" spans="1:22" ht="15">
      <c r="A141" s="51">
        <v>14</v>
      </c>
      <c r="B141" s="56" t="s">
        <v>117</v>
      </c>
      <c r="C141" s="12">
        <f t="shared" ref="C141:T145" si="25">C117+C93+C69</f>
        <v>12.970034908760299</v>
      </c>
      <c r="D141" s="12">
        <f t="shared" si="25"/>
        <v>12.497100825251508</v>
      </c>
      <c r="E141" s="12">
        <f t="shared" si="25"/>
        <v>10.995070406304377</v>
      </c>
      <c r="F141" s="12">
        <f t="shared" si="25"/>
        <v>11.858674086218514</v>
      </c>
      <c r="G141" s="12">
        <f t="shared" si="25"/>
        <v>13.446434337949979</v>
      </c>
      <c r="H141" s="12">
        <f t="shared" si="25"/>
        <v>13.468024115106438</v>
      </c>
      <c r="I141" s="12">
        <f t="shared" si="25"/>
        <v>13.841162160211944</v>
      </c>
      <c r="J141" s="12">
        <f t="shared" si="25"/>
        <v>13.830124679188531</v>
      </c>
      <c r="K141" s="12">
        <f t="shared" si="25"/>
        <v>14.476299499464989</v>
      </c>
      <c r="L141" s="12">
        <f t="shared" si="25"/>
        <v>16.098473922324544</v>
      </c>
      <c r="M141" s="12">
        <f t="shared" si="25"/>
        <v>16.649837661791111</v>
      </c>
      <c r="N141" s="12">
        <f t="shared" si="25"/>
        <v>16.652054928704832</v>
      </c>
      <c r="O141" s="12">
        <f t="shared" si="25"/>
        <v>17.706904650929403</v>
      </c>
      <c r="P141" s="12">
        <f t="shared" si="25"/>
        <v>17.123945531277233</v>
      </c>
      <c r="Q141" s="46">
        <f t="shared" si="25"/>
        <v>18.27966780895914</v>
      </c>
      <c r="R141" s="46">
        <f t="shared" si="25"/>
        <v>17.937823687208994</v>
      </c>
      <c r="S141" s="12">
        <f t="shared" si="25"/>
        <v>17.706904650929403</v>
      </c>
      <c r="T141" s="12">
        <f t="shared" si="25"/>
        <v>17.123945531277233</v>
      </c>
      <c r="U141" s="46">
        <f t="shared" si="24"/>
        <v>18.27966780895914</v>
      </c>
      <c r="V141" s="46">
        <f t="shared" si="24"/>
        <v>17.937823687208994</v>
      </c>
    </row>
    <row r="142" spans="1:22" ht="15">
      <c r="A142" s="51">
        <v>15</v>
      </c>
      <c r="B142" s="56" t="s">
        <v>118</v>
      </c>
      <c r="C142" s="12">
        <f t="shared" si="25"/>
        <v>16.238082582432938</v>
      </c>
      <c r="D142" s="12">
        <f t="shared" si="25"/>
        <v>16.553271119558307</v>
      </c>
      <c r="E142" s="12">
        <f t="shared" si="25"/>
        <v>16.067312743225717</v>
      </c>
      <c r="F142" s="12">
        <f t="shared" si="25"/>
        <v>16.941162772138345</v>
      </c>
      <c r="G142" s="12">
        <f t="shared" si="25"/>
        <v>17.611917206889224</v>
      </c>
      <c r="H142" s="12">
        <f t="shared" si="25"/>
        <v>18.393563065479803</v>
      </c>
      <c r="I142" s="12">
        <f t="shared" si="25"/>
        <v>19.722511793981575</v>
      </c>
      <c r="J142" s="12">
        <f t="shared" si="25"/>
        <v>20.631107943963599</v>
      </c>
      <c r="K142" s="12">
        <f t="shared" si="25"/>
        <v>21.076905205802017</v>
      </c>
      <c r="L142" s="12">
        <f t="shared" si="25"/>
        <v>19.157570858890111</v>
      </c>
      <c r="M142" s="12">
        <f t="shared" si="25"/>
        <v>19.874273478231391</v>
      </c>
      <c r="N142" s="12">
        <f t="shared" si="25"/>
        <v>20.74536617866794</v>
      </c>
      <c r="O142" s="12">
        <f t="shared" si="25"/>
        <v>21.387424342781536</v>
      </c>
      <c r="P142" s="12">
        <f t="shared" si="25"/>
        <v>21.200961483527589</v>
      </c>
      <c r="Q142" s="46">
        <f t="shared" si="25"/>
        <v>21.204345851720358</v>
      </c>
      <c r="R142" s="46">
        <f t="shared" si="25"/>
        <v>19.541466867148795</v>
      </c>
      <c r="S142" s="12">
        <f t="shared" si="25"/>
        <v>21.387424342781536</v>
      </c>
      <c r="T142" s="12">
        <f t="shared" si="25"/>
        <v>21.200961483527589</v>
      </c>
      <c r="U142" s="46">
        <f t="shared" si="24"/>
        <v>21.204345851720358</v>
      </c>
      <c r="V142" s="46">
        <f t="shared" si="24"/>
        <v>19.541466867148795</v>
      </c>
    </row>
    <row r="143" spans="1:22" ht="15">
      <c r="A143" s="51">
        <v>16</v>
      </c>
      <c r="B143" s="56" t="s">
        <v>119</v>
      </c>
      <c r="C143" s="12">
        <f t="shared" si="25"/>
        <v>12.432977457305839</v>
      </c>
      <c r="D143" s="12">
        <f t="shared" si="25"/>
        <v>13.79696817700323</v>
      </c>
      <c r="E143" s="12">
        <f t="shared" si="25"/>
        <v>13.647654043820959</v>
      </c>
      <c r="F143" s="12">
        <f t="shared" si="25"/>
        <v>11.986293037154358</v>
      </c>
      <c r="G143" s="12">
        <f t="shared" si="25"/>
        <v>12.88001478718086</v>
      </c>
      <c r="H143" s="12">
        <f t="shared" si="25"/>
        <v>14.64368824815457</v>
      </c>
      <c r="I143" s="12">
        <f t="shared" si="25"/>
        <v>14.929312443309717</v>
      </c>
      <c r="J143" s="12">
        <f t="shared" si="25"/>
        <v>15.948327921763093</v>
      </c>
      <c r="K143" s="12">
        <f t="shared" si="25"/>
        <v>14.971913842577294</v>
      </c>
      <c r="L143" s="12">
        <f t="shared" si="25"/>
        <v>13.117151209616358</v>
      </c>
      <c r="M143" s="12">
        <f t="shared" si="25"/>
        <v>12.815562245447916</v>
      </c>
      <c r="N143" s="12">
        <f t="shared" si="25"/>
        <v>12.877616178081205</v>
      </c>
      <c r="O143" s="12">
        <f t="shared" si="25"/>
        <v>13.460171880250675</v>
      </c>
      <c r="P143" s="12">
        <f t="shared" si="25"/>
        <v>14.020916059427634</v>
      </c>
      <c r="Q143" s="46">
        <f t="shared" si="25"/>
        <v>14.110728346275202</v>
      </c>
      <c r="R143" s="46">
        <f t="shared" si="25"/>
        <v>13.648092588309581</v>
      </c>
      <c r="S143" s="12">
        <f t="shared" si="25"/>
        <v>13.460171880250675</v>
      </c>
      <c r="T143" s="12">
        <f t="shared" si="25"/>
        <v>14.020916059427634</v>
      </c>
      <c r="U143" s="46">
        <f t="shared" si="24"/>
        <v>14.110728346275202</v>
      </c>
      <c r="V143" s="46">
        <f t="shared" si="24"/>
        <v>13.648092588309581</v>
      </c>
    </row>
    <row r="144" spans="1:22" ht="15">
      <c r="A144" s="51">
        <v>17</v>
      </c>
      <c r="B144" s="56" t="s">
        <v>120</v>
      </c>
      <c r="C144" s="12">
        <f>C120+C96+C72</f>
        <v>24.738822963899338</v>
      </c>
      <c r="D144" s="12">
        <f t="shared" si="25"/>
        <v>25.133305655598186</v>
      </c>
      <c r="E144" s="12">
        <f t="shared" si="25"/>
        <v>25.050732594488075</v>
      </c>
      <c r="F144" s="12">
        <f t="shared" si="25"/>
        <v>25.660071060569859</v>
      </c>
      <c r="G144" s="12">
        <f t="shared" si="25"/>
        <v>26.709903392371007</v>
      </c>
      <c r="H144" s="12">
        <f t="shared" si="25"/>
        <v>28.163603557098668</v>
      </c>
      <c r="I144" s="12">
        <f t="shared" si="25"/>
        <v>30.575215109642851</v>
      </c>
      <c r="J144" s="12">
        <f t="shared" si="25"/>
        <v>29.69414849321744</v>
      </c>
      <c r="K144" s="12">
        <f t="shared" si="25"/>
        <v>30.250042558991701</v>
      </c>
      <c r="L144" s="12">
        <f t="shared" si="25"/>
        <v>30.919045375752212</v>
      </c>
      <c r="M144" s="12">
        <f t="shared" si="25"/>
        <v>31.491223891749719</v>
      </c>
      <c r="N144" s="12">
        <f t="shared" si="25"/>
        <v>32.077349655701724</v>
      </c>
      <c r="O144" s="12">
        <f t="shared" si="25"/>
        <v>32.979561545943113</v>
      </c>
      <c r="P144" s="12">
        <f t="shared" si="25"/>
        <v>33.197022324588545</v>
      </c>
      <c r="Q144" s="46">
        <f t="shared" si="25"/>
        <v>32.853885708066869</v>
      </c>
      <c r="R144" s="46">
        <f t="shared" si="25"/>
        <v>32.735602359876275</v>
      </c>
      <c r="S144" s="12">
        <f t="shared" si="25"/>
        <v>32.979561545943113</v>
      </c>
      <c r="T144" s="12">
        <f t="shared" si="25"/>
        <v>33.197022324588545</v>
      </c>
      <c r="U144" s="46">
        <f t="shared" si="24"/>
        <v>32.853885708066869</v>
      </c>
      <c r="V144" s="46">
        <f t="shared" si="24"/>
        <v>32.735602359876275</v>
      </c>
    </row>
    <row r="145" spans="1:22" ht="15.6" thickBot="1">
      <c r="A145" s="51">
        <v>18</v>
      </c>
      <c r="B145" s="61" t="s">
        <v>121</v>
      </c>
      <c r="C145" s="70">
        <f t="shared" ref="C145:V145" si="26">C121+C97+C73</f>
        <v>14.460783622171695</v>
      </c>
      <c r="D145" s="70">
        <f t="shared" si="26"/>
        <v>13.087299559062837</v>
      </c>
      <c r="E145" s="70">
        <f t="shared" si="26"/>
        <v>11.886484326365578</v>
      </c>
      <c r="F145" s="70">
        <f t="shared" si="26"/>
        <v>12.1696491691674</v>
      </c>
      <c r="G145" s="70">
        <f t="shared" si="26"/>
        <v>13.93815791469914</v>
      </c>
      <c r="H145" s="70">
        <f t="shared" si="26"/>
        <v>16.134027128141181</v>
      </c>
      <c r="I145" s="70">
        <f t="shared" si="26"/>
        <v>17.227455544456493</v>
      </c>
      <c r="J145" s="70">
        <f t="shared" si="26"/>
        <v>17.286193772722839</v>
      </c>
      <c r="K145" s="70">
        <f t="shared" si="26"/>
        <v>17.17224764479862</v>
      </c>
      <c r="L145" s="70">
        <f t="shared" si="26"/>
        <v>14.552279653636798</v>
      </c>
      <c r="M145" s="70">
        <f t="shared" si="26"/>
        <v>12.027173326301396</v>
      </c>
      <c r="N145" s="70">
        <f t="shared" si="26"/>
        <v>13.488554500096434</v>
      </c>
      <c r="O145" s="70">
        <f t="shared" si="25"/>
        <v>14.560053277345782</v>
      </c>
      <c r="P145" s="70">
        <f t="shared" si="25"/>
        <v>14.695306826501678</v>
      </c>
      <c r="Q145" s="46">
        <f t="shared" si="25"/>
        <v>18.152772843026263</v>
      </c>
      <c r="R145" s="46">
        <f t="shared" si="25"/>
        <v>21.558362316708944</v>
      </c>
      <c r="S145" s="70">
        <f t="shared" si="26"/>
        <v>14.560053277345782</v>
      </c>
      <c r="T145" s="70">
        <f t="shared" si="26"/>
        <v>14.695306826501678</v>
      </c>
      <c r="U145" s="46">
        <f t="shared" si="26"/>
        <v>18.152772843026263</v>
      </c>
      <c r="V145" s="46">
        <f t="shared" si="26"/>
        <v>21.558362316708944</v>
      </c>
    </row>
    <row r="146" spans="1:22" ht="16.2" thickBot="1">
      <c r="A146" s="51"/>
      <c r="B146" s="62" t="s">
        <v>122</v>
      </c>
      <c r="C146" s="50">
        <f>AVERAGE(C128,C130:C144)</f>
        <v>16.784615837524292</v>
      </c>
      <c r="D146" s="50">
        <f t="shared" ref="D146:V146" si="27">AVERAGE(D128,D130:D144)</f>
        <v>17.28600238336664</v>
      </c>
      <c r="E146" s="50">
        <f t="shared" si="27"/>
        <v>17.423678599746147</v>
      </c>
      <c r="F146" s="50">
        <f t="shared" si="27"/>
        <v>17.538591828422643</v>
      </c>
      <c r="G146" s="50">
        <f t="shared" si="27"/>
        <v>17.8129430020144</v>
      </c>
      <c r="H146" s="50">
        <f t="shared" si="27"/>
        <v>18.369333224171509</v>
      </c>
      <c r="I146" s="50">
        <f t="shared" si="27"/>
        <v>19.069052335053652</v>
      </c>
      <c r="J146" s="50">
        <f t="shared" si="27"/>
        <v>19.649977212845439</v>
      </c>
      <c r="K146" s="50">
        <f t="shared" si="27"/>
        <v>19.695822524260979</v>
      </c>
      <c r="L146" s="50">
        <f t="shared" si="27"/>
        <v>19.255150049950043</v>
      </c>
      <c r="M146" s="50">
        <f t="shared" si="27"/>
        <v>19.644408407074152</v>
      </c>
      <c r="N146" s="50">
        <f t="shared" si="27"/>
        <v>20.136451222609274</v>
      </c>
      <c r="O146" s="50">
        <f t="shared" si="27"/>
        <v>20.759382653383987</v>
      </c>
      <c r="P146" s="50">
        <f t="shared" si="27"/>
        <v>20.999390799081862</v>
      </c>
      <c r="Q146" s="50">
        <f t="shared" si="27"/>
        <v>20.963515528634456</v>
      </c>
      <c r="R146" s="50">
        <f t="shared" si="27"/>
        <v>21.236405490439232</v>
      </c>
      <c r="S146" s="50">
        <f t="shared" si="27"/>
        <v>20.851379530652043</v>
      </c>
      <c r="T146" s="50">
        <f t="shared" si="27"/>
        <v>21.004280812361941</v>
      </c>
      <c r="U146" s="50">
        <f t="shared" si="27"/>
        <v>20.980553123914945</v>
      </c>
      <c r="V146" s="50">
        <f t="shared" si="27"/>
        <v>21.249132507830016</v>
      </c>
    </row>
    <row r="147" spans="1:22" ht="13.8">
      <c r="A147" s="51"/>
      <c r="B147" t="s">
        <v>134</v>
      </c>
      <c r="C147" s="52"/>
      <c r="D147" s="52"/>
      <c r="E147" s="52"/>
      <c r="F147" s="52"/>
      <c r="G147" s="52"/>
      <c r="H147" s="52"/>
      <c r="I147" s="52"/>
    </row>
    <row r="148" spans="1:22" ht="13.8">
      <c r="A148" s="51"/>
      <c r="B148" t="s">
        <v>104</v>
      </c>
      <c r="C148" s="74">
        <f>[2]Arg!L143</f>
        <v>22.477412167938287</v>
      </c>
      <c r="D148" s="74">
        <f>[2]Arg!M143</f>
        <v>21.919247960221679</v>
      </c>
      <c r="E148" s="74">
        <f>[2]Arg!N143</f>
        <v>20.738148699226564</v>
      </c>
      <c r="F148" s="74">
        <f>[2]Arg!O143</f>
        <v>24.030713548696202</v>
      </c>
      <c r="G148" s="74">
        <f>[2]Arg!P143</f>
        <v>27.382008759355692</v>
      </c>
      <c r="H148" s="74">
        <f>[2]Arg!Q143</f>
        <v>27.919507550423177</v>
      </c>
      <c r="I148" s="74">
        <f>[2]Arg!R143</f>
        <v>28.469244866051842</v>
      </c>
      <c r="J148" s="74">
        <f>[2]Arg!S143</f>
        <v>30.042763579494569</v>
      </c>
      <c r="K148" s="74">
        <f>[2]Arg!T143</f>
        <v>31.558528365911592</v>
      </c>
      <c r="L148" s="74">
        <f>[2]Arg!U143</f>
        <v>32.630202406847907</v>
      </c>
      <c r="M148" s="74">
        <f>[2]Arg!V143</f>
        <v>34.530518805619906</v>
      </c>
      <c r="N148" s="74">
        <f>[2]Arg!W143</f>
        <v>35.738613906682268</v>
      </c>
      <c r="O148" s="74">
        <f>[2]Arg!T143</f>
        <v>31.558528365911592</v>
      </c>
      <c r="P148" s="74">
        <f>[2]Arg!U143</f>
        <v>32.630202406847907</v>
      </c>
      <c r="S148" s="74">
        <f>[2]Arg!X143</f>
        <v>38.410364087916079</v>
      </c>
      <c r="T148" s="74">
        <f>[2]Arg!Y143</f>
        <v>32.320250444543788</v>
      </c>
      <c r="V148" s="16">
        <f>+V146-C146</f>
        <v>4.4645166703057235</v>
      </c>
    </row>
    <row r="149" spans="1:22" ht="13.8">
      <c r="A149" s="51"/>
      <c r="B149" t="s">
        <v>105</v>
      </c>
      <c r="C149" s="74">
        <f>[2]Bol!L130</f>
        <v>13.506969006721706</v>
      </c>
      <c r="D149" s="74">
        <f>[2]Bol!M130</f>
        <v>11.8737440542325</v>
      </c>
      <c r="E149" s="74">
        <f>[2]Bol!N130</f>
        <v>13.182831098807055</v>
      </c>
      <c r="F149" s="74">
        <f>[2]Bol!O130</f>
        <v>12.06861717119302</v>
      </c>
      <c r="G149" s="74">
        <f>[2]Bol!P130</f>
        <v>14.344382626640273</v>
      </c>
      <c r="H149" s="74">
        <f>[2]Bol!Q130</f>
        <v>17.920861852328983</v>
      </c>
      <c r="I149" s="74">
        <f>[2]Bol!R130</f>
        <v>20.73918333804556</v>
      </c>
      <c r="J149" s="74">
        <f>[2]Bol!S130</f>
        <v>21.547981924422167</v>
      </c>
      <c r="K149" s="74">
        <f>[2]Bol!T130</f>
        <v>20.302934645470621</v>
      </c>
      <c r="L149" s="74">
        <f>[2]Bol!U130</f>
        <v>22.8089233733165</v>
      </c>
      <c r="M149" s="74">
        <f>[2]Bol!V130</f>
        <v>21.384158956902755</v>
      </c>
      <c r="N149" s="74">
        <f>[2]Bol!W130</f>
        <v>22.445939719587699</v>
      </c>
      <c r="O149" s="74">
        <f>[2]Bol!T130</f>
        <v>20.302934645470621</v>
      </c>
      <c r="P149" s="74">
        <f>[2]Bol!U130</f>
        <v>22.8089233733165</v>
      </c>
      <c r="S149" s="74">
        <f>[2]Bol!X130</f>
        <v>22.802808611597627</v>
      </c>
      <c r="T149" s="74">
        <f>[2]Bol!Y130</f>
        <v>25.389723335766362</v>
      </c>
    </row>
    <row r="150" spans="1:22" ht="13.8">
      <c r="A150" s="51"/>
      <c r="B150" t="s">
        <v>106</v>
      </c>
      <c r="C150" s="74">
        <f>[2]Bra!L133</f>
        <v>27.676040294514426</v>
      </c>
      <c r="D150" s="74">
        <f>[2]Bra!M133</f>
        <v>28.429611610364951</v>
      </c>
      <c r="E150" s="74">
        <f>[2]Bra!N133</f>
        <v>29.867409347092703</v>
      </c>
      <c r="F150" s="74">
        <f>[2]Bra!O133</f>
        <v>29.068381490145313</v>
      </c>
      <c r="G150" s="74">
        <f>[2]Bra!P133</f>
        <v>29.766138318522962</v>
      </c>
      <c r="H150" s="74">
        <f>[2]Bra!Q133</f>
        <v>31.187571870292281</v>
      </c>
      <c r="I150" s="74">
        <f>[2]Bra!R133</f>
        <v>31.573327022791286</v>
      </c>
      <c r="J150" s="74">
        <f>[2]Bra!S133</f>
        <v>32.241102838655593</v>
      </c>
      <c r="K150" s="74">
        <f>[2]Bra!T133</f>
        <v>32.348175627236621</v>
      </c>
      <c r="L150" s="74">
        <f>[2]Bra!U133</f>
        <v>31.275551655478122</v>
      </c>
      <c r="M150" s="74">
        <f>[2]Bra!V133</f>
        <v>31.358977625602314</v>
      </c>
      <c r="N150" s="74">
        <f>[2]Bra!W133</f>
        <v>33.201877623279266</v>
      </c>
      <c r="O150" s="74">
        <f>[2]Bra!T133</f>
        <v>32.348175627236621</v>
      </c>
      <c r="P150" s="74">
        <f>[2]Bra!U133</f>
        <v>31.275551655478122</v>
      </c>
      <c r="S150" s="74">
        <f>[2]Bra!X133</f>
        <v>33.070684978586556</v>
      </c>
      <c r="T150" s="74">
        <f>[2]Bra!Y133</f>
        <v>33.116136858866355</v>
      </c>
    </row>
    <row r="151" spans="1:22" ht="13.8">
      <c r="A151" s="51"/>
      <c r="B151" t="s">
        <v>107</v>
      </c>
      <c r="C151" s="74">
        <f>[2]Chi!L96</f>
        <v>18.783197771326357</v>
      </c>
      <c r="D151" s="74">
        <f>[2]Chi!M96</f>
        <v>18.929339985279</v>
      </c>
      <c r="E151" s="74">
        <f>[2]Chi!N96</f>
        <v>18.970920422466087</v>
      </c>
      <c r="F151" s="74">
        <f>[2]Chi!O96</f>
        <v>18.682389863637137</v>
      </c>
      <c r="G151" s="74">
        <f>[2]Chi!P96</f>
        <v>18.957193803124742</v>
      </c>
      <c r="H151" s="74">
        <f>[2]Chi!Q96</f>
        <v>20.582847481121576</v>
      </c>
      <c r="I151" s="74">
        <f>[2]Chi!R96</f>
        <v>21.971835997532533</v>
      </c>
      <c r="J151" s="74">
        <f>[2]Chi!S96</f>
        <v>22.649995517693149</v>
      </c>
      <c r="K151" s="74">
        <f>[2]Chi!T96</f>
        <v>21.692141429212082</v>
      </c>
      <c r="L151" s="74">
        <f>[2]Chi!U96</f>
        <v>17.326440718612464</v>
      </c>
      <c r="M151" s="74">
        <f>[2]Chi!V96</f>
        <v>19.574211314714592</v>
      </c>
      <c r="N151" s="74">
        <f>[2]Chi!W96</f>
        <v>21.714969052599116</v>
      </c>
      <c r="O151" s="74">
        <f>[2]Chi!T96</f>
        <v>21.692141429212082</v>
      </c>
      <c r="P151" s="74">
        <f>[2]Chi!U96</f>
        <v>17.326440718612464</v>
      </c>
      <c r="S151" s="74">
        <f>[2]Chi!X96</f>
        <v>21.007712711106937</v>
      </c>
      <c r="T151" s="74">
        <f>[2]Chi!Y96</f>
        <v>19.923908280279687</v>
      </c>
    </row>
    <row r="152" spans="1:22" ht="13.8">
      <c r="A152" s="51"/>
      <c r="B152" t="s">
        <v>108</v>
      </c>
      <c r="C152" s="74">
        <f>[2]Col!L136</f>
        <v>13.94891366312806</v>
      </c>
      <c r="D152" s="74">
        <f>[2]Col!M136</f>
        <v>15.577763577579546</v>
      </c>
      <c r="E152" s="74">
        <f>[2]Col!N136</f>
        <v>15.62612832716585</v>
      </c>
      <c r="F152" s="74">
        <f>[2]Col!O136</f>
        <v>16.125586436414107</v>
      </c>
      <c r="G152" s="74">
        <f>[2]Col!P136</f>
        <v>16.870697138925198</v>
      </c>
      <c r="H152" s="74">
        <f>[2]Col!Q136</f>
        <v>17.512973400723194</v>
      </c>
      <c r="I152" s="74">
        <f>[2]Col!R136</f>
        <v>18.423750350885133</v>
      </c>
      <c r="J152" s="74">
        <f>[2]Col!S136</f>
        <v>18.445053430150463</v>
      </c>
      <c r="K152" s="74">
        <f>[2]Col!T136</f>
        <v>18.14078884419617</v>
      </c>
      <c r="L152" s="74">
        <f>[2]Col!U136</f>
        <v>17.944267337482447</v>
      </c>
      <c r="M152" s="74">
        <f>[2]Col!V136</f>
        <v>17.271929782789513</v>
      </c>
      <c r="N152" s="74">
        <f>[2]Col!W136</f>
        <v>17.967077374599913</v>
      </c>
      <c r="O152" s="74">
        <f>[2]Col!T136</f>
        <v>18.14078884419617</v>
      </c>
      <c r="P152" s="74">
        <f>[2]Col!U136</f>
        <v>17.944267337482447</v>
      </c>
      <c r="S152" s="74">
        <f>[2]Col!X136</f>
        <v>18.894502577020702</v>
      </c>
      <c r="T152" s="74">
        <f>[2]Col!Y136</f>
        <v>19.024856313173778</v>
      </c>
    </row>
    <row r="153" spans="1:22" ht="13.8">
      <c r="A153" s="51"/>
      <c r="B153" t="s">
        <v>109</v>
      </c>
      <c r="C153" s="74">
        <f>[2]CR!L140</f>
        <v>18.595094982960813</v>
      </c>
      <c r="D153" s="74">
        <f>[2]CR!M140</f>
        <v>19.837562959079143</v>
      </c>
      <c r="E153" s="74">
        <f>[2]CR!N140</f>
        <v>20.260688787433232</v>
      </c>
      <c r="F153" s="74">
        <f>[2]CR!O140</f>
        <v>20.06282424185736</v>
      </c>
      <c r="G153" s="74">
        <f>[2]CR!P140</f>
        <v>20.015979973146266</v>
      </c>
      <c r="H153" s="74">
        <f>[2]CR!Q140</f>
        <v>20.375705941429896</v>
      </c>
      <c r="I153" s="74">
        <f>[2]CR!R140</f>
        <v>20.852615485281095</v>
      </c>
      <c r="J153" s="74">
        <f>[2]CR!S140</f>
        <v>22.151872094451168</v>
      </c>
      <c r="K153" s="74">
        <f>[2]CR!T140</f>
        <v>22.94042377011694</v>
      </c>
      <c r="L153" s="74">
        <f>[2]CR!U140</f>
        <v>21.644253521971109</v>
      </c>
      <c r="M153" s="74">
        <f>[2]CR!V140</f>
        <v>21.444350314477433</v>
      </c>
      <c r="N153" s="74">
        <f>[2]CR!W140</f>
        <v>22.020960844169199</v>
      </c>
      <c r="O153" s="74">
        <f>[2]CR!T140</f>
        <v>22.94042377011694</v>
      </c>
      <c r="P153" s="74">
        <f>[2]CR!U140</f>
        <v>21.644253521971109</v>
      </c>
      <c r="S153" s="74">
        <f>[2]CR!X140</f>
        <v>22.017038995853806</v>
      </c>
      <c r="T153" s="74">
        <f>[2]CR!Y140</f>
        <v>21.972370180133499</v>
      </c>
    </row>
    <row r="154" spans="1:22" ht="13.8">
      <c r="A154" s="51"/>
      <c r="B154" t="s">
        <v>110</v>
      </c>
      <c r="C154" s="74">
        <f>[2]Ecu!L119</f>
        <v>12.518974076189277</v>
      </c>
      <c r="D154" s="74">
        <f>[2]Ecu!M119</f>
        <v>13.635983100549556</v>
      </c>
      <c r="E154" s="74">
        <f>[2]Ecu!N119</f>
        <v>14.444933106147504</v>
      </c>
      <c r="F154" s="74">
        <f>[2]Ecu!O119</f>
        <v>13.756213488642816</v>
      </c>
      <c r="G154" s="74">
        <f>[2]Ecu!P119</f>
        <v>13.833341102445655</v>
      </c>
      <c r="H154" s="74">
        <f>[2]Ecu!Q119</f>
        <v>14.400884953143297</v>
      </c>
      <c r="I154" s="74">
        <f>[2]Ecu!R119</f>
        <v>15.23395331598717</v>
      </c>
      <c r="J154" s="74">
        <f>[2]Ecu!S119</f>
        <v>15.935820993023487</v>
      </c>
      <c r="K154" s="74">
        <f>[2]Ecu!T119</f>
        <v>15.582840406096278</v>
      </c>
      <c r="L154" s="74">
        <f>[2]Ecu!U119</f>
        <v>16.693842484517532</v>
      </c>
      <c r="M154" s="74">
        <f>[2]Ecu!V119</f>
        <v>17.893091192818257</v>
      </c>
      <c r="N154" s="74">
        <f>[2]Ecu!W119</f>
        <v>18.380783025800319</v>
      </c>
      <c r="O154" s="74">
        <f>[2]Ecu!T119</f>
        <v>15.582840406096278</v>
      </c>
      <c r="P154" s="74">
        <f>[2]Ecu!U119</f>
        <v>16.693842484517532</v>
      </c>
      <c r="S154" s="74">
        <f>[2]Ecu!X119</f>
        <v>20.750620581635836</v>
      </c>
      <c r="T154" s="74">
        <f>[2]Ecu!Y119</f>
        <v>20.139781724345891</v>
      </c>
    </row>
    <row r="155" spans="1:22" ht="13.8">
      <c r="A155" s="51"/>
      <c r="B155" t="s">
        <v>111</v>
      </c>
      <c r="C155" s="74">
        <f>[2]ElS!L113</f>
        <v>13.508667054878146</v>
      </c>
      <c r="D155" s="74">
        <f>[2]ElS!M113</f>
        <v>13.286405413295716</v>
      </c>
      <c r="E155" s="74">
        <f>[2]ElS!N113</f>
        <v>14.004166579295015</v>
      </c>
      <c r="F155" s="74">
        <f>[2]ElS!O113</f>
        <v>14.167353639003903</v>
      </c>
      <c r="G155" s="74">
        <f>[2]ElS!P113</f>
        <v>14.07920978839495</v>
      </c>
      <c r="H155" s="74">
        <f>[2]ElS!Q113</f>
        <v>14.833146520960819</v>
      </c>
      <c r="I155" s="74">
        <f>[2]ElS!R113</f>
        <v>15.897385004339457</v>
      </c>
      <c r="J155" s="74">
        <f>[2]ElS!S113</f>
        <v>16.009324095121087</v>
      </c>
      <c r="K155" s="84">
        <f>[2]ElS!T113</f>
        <v>16.023435677289903</v>
      </c>
      <c r="L155" s="74">
        <f>[2]ElS!U113</f>
        <v>15.345991326133113</v>
      </c>
      <c r="M155" s="74">
        <f>[2]ElS!V113</f>
        <v>16.216462489726815</v>
      </c>
      <c r="N155" s="74">
        <f>[2]ElS!W113</f>
        <v>16.524915114478038</v>
      </c>
      <c r="O155" s="74">
        <f>[2]ElS!T113</f>
        <v>16.023435677289903</v>
      </c>
      <c r="P155" s="74">
        <f>[2]ElS!U113</f>
        <v>15.345991326133113</v>
      </c>
      <c r="S155" s="74">
        <f>[2]ElS!X113</f>
        <v>17.160912353437624</v>
      </c>
      <c r="T155" s="74">
        <f>[2]ElS!Y113</f>
        <v>18.189766777686351</v>
      </c>
    </row>
    <row r="156" spans="1:22" ht="13.8">
      <c r="A156" s="51"/>
      <c r="B156" t="s">
        <v>112</v>
      </c>
      <c r="C156" s="74">
        <f>[2]Gua!L118</f>
        <v>10.802203737293459</v>
      </c>
      <c r="D156" s="74">
        <f>[2]Gua!M118</f>
        <v>12.457677733984305</v>
      </c>
      <c r="E156" s="74">
        <f>[2]Gua!N118</f>
        <v>13.395695726344279</v>
      </c>
      <c r="F156" s="74">
        <f>[2]Gua!O118</f>
        <v>13.229771486545051</v>
      </c>
      <c r="G156" s="74">
        <f>[2]Gua!P118</f>
        <v>13.148567556910521</v>
      </c>
      <c r="H156" s="74">
        <f>[2]Gua!Q118</f>
        <v>12.82300947740713</v>
      </c>
      <c r="I156" s="74">
        <f>[2]Gua!R118</f>
        <v>13.513423085362181</v>
      </c>
      <c r="J156" s="74">
        <f>[2]Gua!S118</f>
        <v>13.621959999678809</v>
      </c>
      <c r="K156" s="74">
        <f>[2]Gua!T118</f>
        <v>12.630615532997025</v>
      </c>
      <c r="L156" s="74">
        <f>[2]Gua!U118</f>
        <v>11.898495031868878</v>
      </c>
      <c r="M156" s="74">
        <f>[2]Gua!V118</f>
        <v>12.014658478019424</v>
      </c>
      <c r="N156" s="74">
        <f>[2]Gua!W118</f>
        <v>12.296807244586676</v>
      </c>
      <c r="O156" s="74">
        <f>[2]Gua!T118</f>
        <v>12.630615532997025</v>
      </c>
      <c r="P156" s="74">
        <f>[2]Gua!U118</f>
        <v>11.898495031868878</v>
      </c>
      <c r="S156" s="74">
        <f>[2]Gua!X118</f>
        <v>12.426986083297258</v>
      </c>
      <c r="T156" s="74">
        <f>[2]Gua!Y118</f>
        <v>12.637499912691549</v>
      </c>
    </row>
    <row r="157" spans="1:22" ht="13.8">
      <c r="A157" s="51"/>
      <c r="B157" t="s">
        <v>113</v>
      </c>
      <c r="C157" s="74">
        <f>[2]Hon!B93</f>
        <v>16.31411639172449</v>
      </c>
      <c r="D157" s="74">
        <f>[2]Hon!C93</f>
        <v>16.524690117366095</v>
      </c>
      <c r="E157" s="74">
        <f>[2]Hon!D93</f>
        <v>17.058183290541056</v>
      </c>
      <c r="F157" s="74">
        <f>[2]Hon!E93</f>
        <v>17.389786382426422</v>
      </c>
      <c r="G157" s="74">
        <f>[2]Hon!F93</f>
        <v>18.044799776210887</v>
      </c>
      <c r="H157" s="74">
        <f>[2]Hon!G93</f>
        <v>17.944988847970635</v>
      </c>
      <c r="I157" s="74">
        <f>[2]Hon!H93</f>
        <v>18.397413832064878</v>
      </c>
      <c r="J157" s="74">
        <f>[2]Hon!I93</f>
        <v>20.280880939444323</v>
      </c>
      <c r="K157" s="74">
        <f>[2]Hon!J93</f>
        <v>19.922230747849706</v>
      </c>
      <c r="L157" s="74">
        <f>[2]Hon!K93</f>
        <v>18.145541743842298</v>
      </c>
      <c r="M157" s="74">
        <f>[2]Hon!L93</f>
        <v>18.346039125165248</v>
      </c>
      <c r="N157" s="74">
        <f>[2]Hon!M93</f>
        <v>17.919303340862804</v>
      </c>
      <c r="O157" s="74">
        <f>[2]Hon!J93</f>
        <v>19.922230747849706</v>
      </c>
      <c r="P157" s="74">
        <f>[2]Hon!K93</f>
        <v>18.145541743842298</v>
      </c>
      <c r="S157" s="74">
        <f>[2]Hon!N93</f>
        <v>18.929619430521722</v>
      </c>
      <c r="T157" s="74">
        <f>[2]Hon!O93</f>
        <v>19.212617544802214</v>
      </c>
    </row>
    <row r="158" spans="1:22" ht="13.8">
      <c r="A158" s="51"/>
      <c r="B158" t="s">
        <v>114</v>
      </c>
      <c r="C158" s="74">
        <f>[2]Mex!L110</f>
        <v>14.445328826162729</v>
      </c>
      <c r="D158" s="74">
        <f>[2]Mex!M110</f>
        <v>15.350900887092184</v>
      </c>
      <c r="E158" s="74">
        <f>[2]Mex!N110</f>
        <v>15.794965108728654</v>
      </c>
      <c r="F158" s="74">
        <f>[2]Mex!O110</f>
        <v>12.735565481056154</v>
      </c>
      <c r="G158" s="74">
        <f>[2]Mex!P110</f>
        <v>11.481732884527887</v>
      </c>
      <c r="H158" s="74">
        <f>[2]Mex!Q110</f>
        <v>11.244755532467048</v>
      </c>
      <c r="I158" s="74">
        <f>[2]Mex!R110</f>
        <v>10.912385856322809</v>
      </c>
      <c r="J158" s="74">
        <f>[2]Mex!S110</f>
        <v>11.253599962498265</v>
      </c>
      <c r="K158" s="74">
        <f>[2]Mex!T110</f>
        <v>10.53413834214037</v>
      </c>
      <c r="L158" s="74">
        <f>[2]Mex!U110</f>
        <v>11.822118059551999</v>
      </c>
      <c r="M158" s="74">
        <f>[2]Mex!V110</f>
        <v>11.954762465792577</v>
      </c>
      <c r="N158" s="74">
        <f>[2]Mex!W110</f>
        <v>11.387972890922816</v>
      </c>
      <c r="O158" s="74">
        <f>[2]Mex!T110</f>
        <v>10.53413834214037</v>
      </c>
      <c r="P158" s="74">
        <f>[2]Mex!U110</f>
        <v>11.822118059551999</v>
      </c>
      <c r="S158" s="74">
        <f>[2]Mex!X110</f>
        <v>10.952082085394075</v>
      </c>
      <c r="T158" s="74">
        <f>[2]Mex!Y110</f>
        <v>12.389295846293859</v>
      </c>
    </row>
    <row r="159" spans="1:22" ht="13.8">
      <c r="A159" s="51"/>
      <c r="B159" t="s">
        <v>115</v>
      </c>
      <c r="C159" s="74">
        <f>[2]Nic!L92</f>
        <v>14.34890808176057</v>
      </c>
      <c r="D159" s="74">
        <f>[2]Nic!M92</f>
        <v>14.148978949658048</v>
      </c>
      <c r="E159" s="74">
        <f>[2]Nic!N92</f>
        <v>14.785747597261645</v>
      </c>
      <c r="F159" s="74">
        <f>[2]Nic!O92</f>
        <v>16.226077172212186</v>
      </c>
      <c r="G159" s="74">
        <f>[2]Nic!P92</f>
        <v>16.764154044348505</v>
      </c>
      <c r="H159" s="74">
        <f>[2]Nic!Q92</f>
        <v>17.58270923916254</v>
      </c>
      <c r="I159" s="74">
        <f>[2]Nic!R92</f>
        <v>18.654859881954785</v>
      </c>
      <c r="J159" s="74">
        <f>[2]Nic!S92</f>
        <v>19.103162703975489</v>
      </c>
      <c r="K159" s="74">
        <f>[2]Nic!T92</f>
        <v>19.078409759017838</v>
      </c>
      <c r="L159" s="74">
        <f>[2]Nic!U92</f>
        <v>19.203819651186574</v>
      </c>
      <c r="M159" s="74">
        <f>[2]Nic!V92</f>
        <v>20.1648548362271</v>
      </c>
      <c r="N159" s="74">
        <f>[2]Nic!W92</f>
        <v>20.972351955093462</v>
      </c>
      <c r="O159" s="74">
        <f>[2]Nic!T92</f>
        <v>19.078409759017838</v>
      </c>
      <c r="P159" s="74">
        <f>[2]Nic!U92</f>
        <v>19.203819651186574</v>
      </c>
      <c r="S159" s="74">
        <f>[2]Nic!X92</f>
        <v>21.327716552241988</v>
      </c>
      <c r="T159" s="74">
        <f>[2]Nic!Y92</f>
        <v>21.930244128793593</v>
      </c>
    </row>
    <row r="160" spans="1:22" ht="13.8">
      <c r="A160" s="51"/>
      <c r="B160" t="s">
        <v>116</v>
      </c>
      <c r="C160" s="74">
        <f>[2]Pan!B117</f>
        <v>17.366485656383116</v>
      </c>
      <c r="D160" s="74">
        <f>[2]Pan!C117</f>
        <v>16.260196517637095</v>
      </c>
      <c r="E160" s="74">
        <f>[2]Pan!D117</f>
        <v>15.810007975620092</v>
      </c>
      <c r="F160" s="74">
        <f>[2]Pan!E117</f>
        <v>15.568239255327374</v>
      </c>
      <c r="G160" s="74">
        <f>[2]Pan!F117</f>
        <v>15.403668157878034</v>
      </c>
      <c r="H160" s="74">
        <f>[2]Pan!G117</f>
        <v>15.225266796187444</v>
      </c>
      <c r="I160" s="74">
        <f>[2]Pan!H117</f>
        <v>16.891080931201493</v>
      </c>
      <c r="J160" s="74">
        <f>[2]Pan!I117</f>
        <v>17.448967340214313</v>
      </c>
      <c r="K160" s="74">
        <f>[2]Pan!J117</f>
        <v>17.446930384103716</v>
      </c>
      <c r="L160" s="74">
        <f>[2]Pan!K117</f>
        <v>18.602082572580279</v>
      </c>
      <c r="M160" s="74">
        <f>[2]Pan!L117</f>
        <v>18.52900551567329</v>
      </c>
      <c r="N160" s="74">
        <f>[2]Pan!M117</f>
        <v>18.62224471769018</v>
      </c>
      <c r="O160" s="74">
        <f>[2]Pan!J117</f>
        <v>17.446930384103716</v>
      </c>
      <c r="P160" s="74">
        <f>[2]Pan!K117</f>
        <v>18.602082572580279</v>
      </c>
      <c r="S160" s="74">
        <f>[2]Pan!N117</f>
        <v>19.432193514816419</v>
      </c>
      <c r="T160" s="74">
        <f>[2]Pan!O117</f>
        <v>19.327064943609852</v>
      </c>
    </row>
    <row r="161" spans="1:20" ht="13.8">
      <c r="A161" s="51"/>
      <c r="B161" t="s">
        <v>117</v>
      </c>
      <c r="C161" s="74">
        <f>[2]Par!L132</f>
        <v>12.970034908760301</v>
      </c>
      <c r="D161" s="74">
        <f>[2]Par!M132</f>
        <v>12.497100825251509</v>
      </c>
      <c r="E161" s="74">
        <f>[2]Par!N132</f>
        <v>10.995070406304379</v>
      </c>
      <c r="F161" s="74">
        <f>[2]Par!O132</f>
        <v>11.858674086218512</v>
      </c>
      <c r="G161" s="74">
        <f>[2]Par!P132</f>
        <v>13.446434337949977</v>
      </c>
      <c r="H161" s="74">
        <f>[2]Par!Q132</f>
        <v>13.468024119817601</v>
      </c>
      <c r="I161" s="74">
        <f>[2]Par!R132</f>
        <v>13.841162160211947</v>
      </c>
      <c r="J161" s="74">
        <f>[2]Par!S132</f>
        <v>13.830124679188529</v>
      </c>
      <c r="K161" s="74">
        <f>[2]Par!T132</f>
        <v>14.476299499464989</v>
      </c>
      <c r="L161" s="74">
        <f>[2]Par!U132</f>
        <v>16.098473922324541</v>
      </c>
      <c r="M161" s="74">
        <f>[2]Par!V132</f>
        <v>16.649837661791121</v>
      </c>
      <c r="N161" s="74">
        <f>[2]Par!W132</f>
        <v>16.50227758301472</v>
      </c>
      <c r="O161" s="74">
        <f>[2]Par!T132</f>
        <v>14.476299499464989</v>
      </c>
      <c r="P161" s="74">
        <f>[2]Par!U132</f>
        <v>16.098473922324541</v>
      </c>
      <c r="S161" s="74">
        <f>[2]Par!X132</f>
        <v>17.483020961273549</v>
      </c>
      <c r="T161" s="74">
        <f>[2]Par!Y132</f>
        <v>17.14042391506219</v>
      </c>
    </row>
    <row r="162" spans="1:20" ht="13.8">
      <c r="A162" s="51"/>
      <c r="B162" t="s">
        <v>118</v>
      </c>
      <c r="C162" s="74">
        <f>[2]Per!L142</f>
        <v>14.759360577079358</v>
      </c>
      <c r="D162" s="74">
        <f>[2]Per!M142</f>
        <v>14.774089907200539</v>
      </c>
      <c r="E162" s="74">
        <f>[2]Per!N142</f>
        <v>14.55288195056241</v>
      </c>
      <c r="F162" s="74">
        <f>[2]Per!O142</f>
        <v>15.405323036888309</v>
      </c>
      <c r="G162" s="74">
        <f>[2]Per!P142</f>
        <v>16.069671771657038</v>
      </c>
      <c r="H162" s="74">
        <f>[2]Per!Q142</f>
        <v>16.762393737690999</v>
      </c>
      <c r="I162" s="74">
        <f>[2]Per!R142</f>
        <v>18.219823572956745</v>
      </c>
      <c r="J162" s="74">
        <f>[2]Per!S142</f>
        <v>18.723993698038548</v>
      </c>
      <c r="K162" s="74">
        <f>[2]Per!T142</f>
        <v>19.034987525875895</v>
      </c>
      <c r="L162" s="74">
        <f>[2]Per!U142</f>
        <v>17.138977798621827</v>
      </c>
      <c r="M162" s="74">
        <f>[2]Per!V142</f>
        <v>17.962679160008339</v>
      </c>
      <c r="N162" s="74">
        <f>[2]Per!W142</f>
        <v>18.696944292531672</v>
      </c>
      <c r="O162" s="74">
        <f>[2]Per!T142</f>
        <v>19.034987525875895</v>
      </c>
      <c r="P162" s="74">
        <f>[2]Per!U142</f>
        <v>17.138977798621827</v>
      </c>
      <c r="S162" s="74">
        <f>[2]Per!X142</f>
        <v>19.303875579714944</v>
      </c>
      <c r="T162" s="74">
        <f>[2]Per!Y142</f>
        <v>19.122251453581178</v>
      </c>
    </row>
    <row r="163" spans="1:20" ht="13.8">
      <c r="A163" s="51"/>
      <c r="B163" t="s">
        <v>119</v>
      </c>
      <c r="C163" s="74">
        <f>[2]RD!L126</f>
        <v>12.432977424787921</v>
      </c>
      <c r="D163" s="74">
        <f>[2]RD!M126</f>
        <v>13.796968143607662</v>
      </c>
      <c r="E163" s="74">
        <f>[2]RD!N126</f>
        <v>13.647654133521995</v>
      </c>
      <c r="F163" s="74">
        <f>[2]RD!O126</f>
        <v>11.986293026251275</v>
      </c>
      <c r="G163" s="74">
        <f>[2]RD!P126</f>
        <v>12.880014784876744</v>
      </c>
      <c r="H163" s="74">
        <f>[2]RD!Q126</f>
        <v>14.643688254901962</v>
      </c>
      <c r="I163" s="74">
        <f>[2]RD!R126</f>
        <v>14.929312607160867</v>
      </c>
      <c r="J163" s="74">
        <f>[2]RD!S126</f>
        <v>15.952272743932387</v>
      </c>
      <c r="K163" s="74">
        <f>[2]RD!T126</f>
        <v>14.974574440412141</v>
      </c>
      <c r="L163" s="74">
        <f>[2]RD!U126</f>
        <v>13.118912771343732</v>
      </c>
      <c r="M163" s="74">
        <f>[2]RD!V126</f>
        <v>12.819335400500458</v>
      </c>
      <c r="N163" s="74">
        <f>[2]RD!W126</f>
        <v>12.880416559831168</v>
      </c>
      <c r="O163" s="74">
        <f>[2]RD!T126</f>
        <v>14.974574440412141</v>
      </c>
      <c r="P163" s="74">
        <f>[2]RD!U126</f>
        <v>13.118912771343732</v>
      </c>
      <c r="S163" s="74">
        <f>[2]RD!X126</f>
        <v>13.461550165429772</v>
      </c>
      <c r="T163" s="74">
        <f>[2]RD!Y126</f>
        <v>14.021503126317302</v>
      </c>
    </row>
    <row r="164" spans="1:20" ht="13.8">
      <c r="A164" s="51"/>
      <c r="B164" t="s">
        <v>120</v>
      </c>
      <c r="C164" s="74">
        <f>[2]Uru!L138</f>
        <v>23.887863311244278</v>
      </c>
      <c r="D164" s="74">
        <f>[2]Uru!M138</f>
        <v>24.138306140593855</v>
      </c>
      <c r="E164" s="74">
        <f>[2]Uru!N138</f>
        <v>23.974293910105587</v>
      </c>
      <c r="F164" s="74">
        <f>[2]Uru!O138</f>
        <v>24.641756473999251</v>
      </c>
      <c r="G164" s="74">
        <f>[2]Uru!P138</f>
        <v>25.228339847506554</v>
      </c>
      <c r="H164" s="74">
        <f>[2]Uru!Q138</f>
        <v>26.400914276169001</v>
      </c>
      <c r="I164" s="74">
        <f>[2]Uru!R138</f>
        <v>29.085355844615592</v>
      </c>
      <c r="J164" s="74">
        <f>[2]Uru!S138</f>
        <v>28.226504284304919</v>
      </c>
      <c r="K164" s="74">
        <f>[2]Uru!T138</f>
        <v>28.867337344461752</v>
      </c>
      <c r="L164" s="74">
        <f>[2]Uru!U138</f>
        <v>29.827285970259819</v>
      </c>
      <c r="M164" s="74">
        <f>[2]Uru!V138</f>
        <v>30.453011661251455</v>
      </c>
      <c r="N164" s="74">
        <f>[2]Uru!W138</f>
        <v>30.647927380708389</v>
      </c>
      <c r="O164" s="74">
        <f>[2]Uru!T138</f>
        <v>28.867337344461752</v>
      </c>
      <c r="P164" s="74">
        <f>[2]Uru!U138</f>
        <v>29.827285970259819</v>
      </c>
      <c r="S164" s="74">
        <f>[2]Uru!X138</f>
        <v>31.004770433017619</v>
      </c>
      <c r="T164" s="74">
        <f>[2]Uru!Y138</f>
        <v>32.511978957815799</v>
      </c>
    </row>
    <row r="165" spans="1:20" ht="13.8">
      <c r="A165" s="51"/>
      <c r="B165" t="s">
        <v>121</v>
      </c>
      <c r="C165" s="74">
        <f>'[2]Ven '!L100</f>
        <v>14.460783622171697</v>
      </c>
      <c r="D165" s="74">
        <f>'[2]Ven '!M100</f>
        <v>13.087299559062837</v>
      </c>
      <c r="E165" s="74">
        <f>'[2]Ven '!N100</f>
        <v>11.886484326365576</v>
      </c>
      <c r="F165" s="74">
        <f>'[2]Ven '!O100</f>
        <v>12.1696491691674</v>
      </c>
      <c r="G165" s="74">
        <f>'[2]Ven '!P100</f>
        <v>13.93815791469914</v>
      </c>
      <c r="H165" s="74">
        <f>'[2]Ven '!Q100</f>
        <v>16.134027128141181</v>
      </c>
      <c r="I165" s="74">
        <f>'[2]Ven '!R100</f>
        <v>17.227455544456493</v>
      </c>
      <c r="J165" s="74">
        <f>'[2]Ven '!S100</f>
        <v>17.286193772722839</v>
      </c>
      <c r="K165" s="74">
        <f>'[2]Ven '!T100</f>
        <v>17.17224764479862</v>
      </c>
      <c r="L165" s="74">
        <f>'[2]Ven '!U100</f>
        <v>14.552279653636802</v>
      </c>
      <c r="M165" s="74">
        <f>'[2]Ven '!V100</f>
        <v>12.027173326301394</v>
      </c>
      <c r="N165" s="74">
        <f>'[2]Ven '!W100</f>
        <v>13.488554500096436</v>
      </c>
      <c r="O165" s="74">
        <f>'[2]Ven '!T100</f>
        <v>17.17224764479862</v>
      </c>
      <c r="P165" s="74">
        <f>'[2]Ven '!U100</f>
        <v>14.552279653636802</v>
      </c>
      <c r="S165" s="74">
        <f>'[2]Ven '!X100</f>
        <v>14.560053277345784</v>
      </c>
      <c r="T165" s="74">
        <f>'[2]Ven '!Y100</f>
        <v>14.914791082604975</v>
      </c>
    </row>
    <row r="166" spans="1:20" ht="13.8">
      <c r="A166" s="51"/>
      <c r="C166" s="52"/>
      <c r="D166" s="52"/>
      <c r="E166" s="52"/>
      <c r="F166" s="52"/>
      <c r="G166" s="52"/>
      <c r="H166" s="52"/>
      <c r="I166" s="52"/>
    </row>
    <row r="167" spans="1:20" ht="13.8">
      <c r="A167" s="51"/>
      <c r="B167" t="s">
        <v>104</v>
      </c>
      <c r="C167" s="74">
        <f t="shared" ref="C167:P167" si="28">C148-C128</f>
        <v>-0.72110205338686839</v>
      </c>
      <c r="D167" s="74">
        <f t="shared" si="28"/>
        <v>-0.85779353606502085</v>
      </c>
      <c r="E167" s="74">
        <f t="shared" si="28"/>
        <v>-1.3219502521714475</v>
      </c>
      <c r="F167" s="74">
        <f t="shared" si="28"/>
        <v>-1.7865514500985924</v>
      </c>
      <c r="G167" s="74">
        <f t="shared" si="28"/>
        <v>2.1105797772365307</v>
      </c>
      <c r="H167" s="74">
        <f t="shared" si="28"/>
        <v>2.5510949683056019</v>
      </c>
      <c r="I167" s="74">
        <f t="shared" si="28"/>
        <v>2.8361607556507025</v>
      </c>
      <c r="J167" s="74">
        <f t="shared" si="28"/>
        <v>3.4556063807894759</v>
      </c>
      <c r="K167" s="74">
        <f t="shared" si="28"/>
        <v>3.4392130262596581</v>
      </c>
      <c r="L167" s="74">
        <f t="shared" si="28"/>
        <v>3.6936096376829539</v>
      </c>
      <c r="M167" s="74">
        <f t="shared" si="28"/>
        <v>5.2528790530478773</v>
      </c>
      <c r="N167" s="74">
        <f t="shared" si="28"/>
        <v>5.9479296364748393</v>
      </c>
      <c r="O167" s="74">
        <f t="shared" si="28"/>
        <v>0.46577243141803137</v>
      </c>
      <c r="P167" s="74">
        <f t="shared" si="28"/>
        <v>0.46577884377784784</v>
      </c>
      <c r="S167" s="74">
        <f>S148-S128</f>
        <v>7.317608153422519</v>
      </c>
      <c r="T167" s="74">
        <f>T148-T128</f>
        <v>0.15582688147372892</v>
      </c>
    </row>
    <row r="168" spans="1:20" ht="13.8">
      <c r="A168" s="51"/>
      <c r="B168" t="s">
        <v>105</v>
      </c>
      <c r="C168" s="74">
        <f t="shared" ref="C168:T183" si="29">C149-C129</f>
        <v>-2.9224201545105242</v>
      </c>
      <c r="D168" s="74">
        <f t="shared" si="29"/>
        <v>-3.6044910263259098</v>
      </c>
      <c r="E168" s="74">
        <f t="shared" si="29"/>
        <v>-2.8585520279337846</v>
      </c>
      <c r="F168" s="74">
        <f t="shared" si="29"/>
        <v>-3.1829763005363301</v>
      </c>
      <c r="G168" s="74">
        <f t="shared" si="29"/>
        <v>-2.7573949564382101</v>
      </c>
      <c r="H168" s="74">
        <f t="shared" si="29"/>
        <v>-2.7333332700135315</v>
      </c>
      <c r="I168" s="74">
        <f t="shared" si="29"/>
        <v>-2.2752397703342702</v>
      </c>
      <c r="J168" s="74">
        <f t="shared" si="29"/>
        <v>-2.3068742577781336</v>
      </c>
      <c r="K168" s="74">
        <f t="shared" si="29"/>
        <v>-3.9630078797919595</v>
      </c>
      <c r="L168" s="74">
        <f t="shared" si="29"/>
        <v>0.68511081007730112</v>
      </c>
      <c r="M168" s="74">
        <f t="shared" si="29"/>
        <v>-1.0833012949421246</v>
      </c>
      <c r="N168" s="74">
        <f t="shared" si="29"/>
        <v>-1.9120420882096347</v>
      </c>
      <c r="O168" s="74">
        <f t="shared" ref="O168:P182" si="30">O149-O129</f>
        <v>-4.7929545666449052</v>
      </c>
      <c r="P168" s="74">
        <f t="shared" si="30"/>
        <v>-6.4799829430480287</v>
      </c>
      <c r="S168" s="74">
        <f t="shared" si="29"/>
        <v>-2.2930806005179001</v>
      </c>
      <c r="T168" s="74">
        <f t="shared" si="29"/>
        <v>-3.8991829805981659</v>
      </c>
    </row>
    <row r="169" spans="1:20" ht="13.8">
      <c r="A169" s="51"/>
      <c r="B169" t="s">
        <v>106</v>
      </c>
      <c r="C169" s="74">
        <f t="shared" si="29"/>
        <v>-0.56842146470363986</v>
      </c>
      <c r="D169" s="74">
        <f t="shared" si="29"/>
        <v>-0.46819715731417233</v>
      </c>
      <c r="E169" s="74">
        <f t="shared" si="29"/>
        <v>-0.5709501247891815</v>
      </c>
      <c r="F169" s="74">
        <f t="shared" si="29"/>
        <v>-0.72899929089477666</v>
      </c>
      <c r="G169" s="74">
        <f t="shared" si="29"/>
        <v>-0.70680952780110928</v>
      </c>
      <c r="H169" s="74">
        <f t="shared" si="29"/>
        <v>-0.64663044216205279</v>
      </c>
      <c r="I169" s="74">
        <f t="shared" si="29"/>
        <v>-0.55964936580410907</v>
      </c>
      <c r="J169" s="74">
        <f t="shared" si="29"/>
        <v>-0.51749413097461172</v>
      </c>
      <c r="K169" s="74">
        <f t="shared" si="29"/>
        <v>-0.44151786437448237</v>
      </c>
      <c r="L169" s="74">
        <f t="shared" si="29"/>
        <v>-0.45494088423053824</v>
      </c>
      <c r="M169" s="74">
        <f t="shared" si="29"/>
        <v>-0.37492255594902346</v>
      </c>
      <c r="N169" s="74">
        <f t="shared" si="29"/>
        <v>-0.3900096172079941</v>
      </c>
      <c r="O169" s="74">
        <f t="shared" si="30"/>
        <v>-1.2236577357665723</v>
      </c>
      <c r="P169" s="74">
        <f t="shared" si="30"/>
        <v>-2.6132862188327302</v>
      </c>
      <c r="S169" s="74">
        <f t="shared" si="29"/>
        <v>-0.50114838441663778</v>
      </c>
      <c r="T169" s="74">
        <f t="shared" si="29"/>
        <v>-0.77270101544449687</v>
      </c>
    </row>
    <row r="170" spans="1:20" ht="13.8">
      <c r="A170" s="51"/>
      <c r="B170" t="s">
        <v>107</v>
      </c>
      <c r="C170" s="74">
        <f t="shared" si="29"/>
        <v>0.22042766282422122</v>
      </c>
      <c r="D170" s="74">
        <f t="shared" si="29"/>
        <v>3.7095964852262853E-3</v>
      </c>
      <c r="E170" s="74">
        <f t="shared" si="29"/>
        <v>0.11895363269729131</v>
      </c>
      <c r="F170" s="74">
        <f t="shared" si="29"/>
        <v>0.38282618095004395</v>
      </c>
      <c r="G170" s="74">
        <f t="shared" si="29"/>
        <v>1.2279218427905612</v>
      </c>
      <c r="H170" s="74">
        <f t="shared" si="29"/>
        <v>1.6571053101364868</v>
      </c>
      <c r="I170" s="74">
        <f t="shared" si="29"/>
        <v>3.3721076424354699</v>
      </c>
      <c r="J170" s="74">
        <f t="shared" si="29"/>
        <v>2.3337605675298541</v>
      </c>
      <c r="K170" s="74">
        <f t="shared" si="29"/>
        <v>1.4472668407720626</v>
      </c>
      <c r="L170" s="74">
        <f t="shared" si="29"/>
        <v>0.64034520646548998</v>
      </c>
      <c r="M170" s="74">
        <f t="shared" si="29"/>
        <v>1.0585892716953254</v>
      </c>
      <c r="N170" s="74">
        <f t="shared" si="29"/>
        <v>1.5825295619019997</v>
      </c>
      <c r="O170" s="74">
        <f t="shared" si="30"/>
        <v>1.216931848678108</v>
      </c>
      <c r="P170" s="74">
        <f t="shared" si="30"/>
        <v>-2.3278215142697398</v>
      </c>
      <c r="S170" s="74">
        <f t="shared" si="29"/>
        <v>0.53250313057296239</v>
      </c>
      <c r="T170" s="74">
        <f t="shared" si="29"/>
        <v>0.2696460473974831</v>
      </c>
    </row>
    <row r="171" spans="1:20" ht="13.8">
      <c r="A171" s="51"/>
      <c r="B171" t="s">
        <v>108</v>
      </c>
      <c r="C171" s="74">
        <f t="shared" si="29"/>
        <v>-0.23226323839257645</v>
      </c>
      <c r="D171" s="74">
        <f t="shared" si="29"/>
        <v>-0.51976094145113905</v>
      </c>
      <c r="E171" s="74">
        <f t="shared" si="29"/>
        <v>-0.5883276524801726</v>
      </c>
      <c r="F171" s="74">
        <f t="shared" si="29"/>
        <v>-0.71138458152857353</v>
      </c>
      <c r="G171" s="74">
        <f t="shared" si="29"/>
        <v>-0.71059703536792185</v>
      </c>
      <c r="H171" s="74">
        <f t="shared" si="29"/>
        <v>-0.71922390545691783</v>
      </c>
      <c r="I171" s="74">
        <f t="shared" si="29"/>
        <v>-0.71195013598820367</v>
      </c>
      <c r="J171" s="74">
        <f t="shared" si="29"/>
        <v>-0.83218762853444517</v>
      </c>
      <c r="K171" s="74">
        <f t="shared" si="29"/>
        <v>-0.82793833050924803</v>
      </c>
      <c r="L171" s="74">
        <f t="shared" si="29"/>
        <v>-0.99203765095818852</v>
      </c>
      <c r="M171" s="74">
        <f t="shared" si="29"/>
        <v>-0.88592085784294738</v>
      </c>
      <c r="N171" s="74">
        <f t="shared" si="29"/>
        <v>-0.70399033459607452</v>
      </c>
      <c r="O171" s="74">
        <f t="shared" si="30"/>
        <v>-1.6642210643545496</v>
      </c>
      <c r="P171" s="74">
        <f t="shared" si="30"/>
        <v>-2.1602228219311144</v>
      </c>
      <c r="S171" s="74">
        <f t="shared" si="29"/>
        <v>-0.91050733153001673</v>
      </c>
      <c r="T171" s="74">
        <f t="shared" si="29"/>
        <v>-1.0796338462397834</v>
      </c>
    </row>
    <row r="172" spans="1:20" ht="13.8">
      <c r="A172" s="51"/>
      <c r="B172" t="s">
        <v>109</v>
      </c>
      <c r="C172" s="74">
        <f t="shared" si="29"/>
        <v>-3.907985046680551E-14</v>
      </c>
      <c r="D172" s="74">
        <f t="shared" si="29"/>
        <v>0</v>
      </c>
      <c r="E172" s="74">
        <f t="shared" si="29"/>
        <v>0</v>
      </c>
      <c r="F172" s="74">
        <f t="shared" si="29"/>
        <v>0</v>
      </c>
      <c r="G172" s="74">
        <f t="shared" si="29"/>
        <v>-2.8421709430404007E-14</v>
      </c>
      <c r="H172" s="74">
        <f t="shared" si="29"/>
        <v>0</v>
      </c>
      <c r="I172" s="74">
        <f t="shared" si="29"/>
        <v>0</v>
      </c>
      <c r="J172" s="74">
        <f t="shared" si="29"/>
        <v>-1.3521628261514707E-11</v>
      </c>
      <c r="K172" s="74">
        <f t="shared" si="29"/>
        <v>0</v>
      </c>
      <c r="L172" s="74">
        <f t="shared" si="29"/>
        <v>-2.8745590498147067E-5</v>
      </c>
      <c r="M172" s="74">
        <f t="shared" si="29"/>
        <v>-2.5224267119483557E-13</v>
      </c>
      <c r="N172" s="74">
        <f t="shared" si="29"/>
        <v>2.5579538487363607E-13</v>
      </c>
      <c r="O172" s="74">
        <f t="shared" si="30"/>
        <v>0.92338477426313403</v>
      </c>
      <c r="P172" s="74">
        <f t="shared" si="30"/>
        <v>-0.33055488520128762</v>
      </c>
      <c r="S172" s="74">
        <f t="shared" si="29"/>
        <v>0</v>
      </c>
      <c r="T172" s="74">
        <f t="shared" si="29"/>
        <v>-2.4382270388976224E-3</v>
      </c>
    </row>
    <row r="173" spans="1:20" ht="13.8">
      <c r="A173" s="51"/>
      <c r="B173" t="s">
        <v>110</v>
      </c>
      <c r="C173" s="74">
        <f t="shared" si="29"/>
        <v>2.7486890674214948E-2</v>
      </c>
      <c r="D173" s="74">
        <f t="shared" si="29"/>
        <v>-0.37499559003758876</v>
      </c>
      <c r="E173" s="74">
        <f t="shared" si="29"/>
        <v>-1.347436865869156E-2</v>
      </c>
      <c r="F173" s="74">
        <f t="shared" si="29"/>
        <v>-3.6592264492009363E-2</v>
      </c>
      <c r="G173" s="74">
        <f t="shared" si="29"/>
        <v>-2.3818193783368358E-2</v>
      </c>
      <c r="H173" s="74">
        <f t="shared" si="29"/>
        <v>0.15502082671765294</v>
      </c>
      <c r="I173" s="74">
        <f t="shared" si="29"/>
        <v>0.12453152590258831</v>
      </c>
      <c r="J173" s="74">
        <f t="shared" si="29"/>
        <v>0.15103596955117027</v>
      </c>
      <c r="K173" s="74">
        <f t="shared" si="29"/>
        <v>-8.9100631558601151E-2</v>
      </c>
      <c r="L173" s="74">
        <f t="shared" si="29"/>
        <v>0.32629077404016726</v>
      </c>
      <c r="M173" s="74">
        <f t="shared" si="29"/>
        <v>0.51020153595975515</v>
      </c>
      <c r="N173" s="74">
        <f t="shared" si="29"/>
        <v>0.57133177479609998</v>
      </c>
      <c r="O173" s="74">
        <f t="shared" si="30"/>
        <v>-4.8101809130624495</v>
      </c>
      <c r="P173" s="74">
        <f t="shared" si="30"/>
        <v>-3.6410452787758771</v>
      </c>
      <c r="S173" s="74">
        <f t="shared" si="29"/>
        <v>-1.1143507738117826</v>
      </c>
      <c r="T173" s="74">
        <f t="shared" si="29"/>
        <v>-0.27334625142873747</v>
      </c>
    </row>
    <row r="174" spans="1:20" ht="13.8">
      <c r="A174" s="51"/>
      <c r="B174" t="s">
        <v>111</v>
      </c>
      <c r="C174" s="74">
        <f t="shared" si="29"/>
        <v>-0.82228702385393682</v>
      </c>
      <c r="D174" s="74">
        <f t="shared" si="29"/>
        <v>-0.58786479109804723</v>
      </c>
      <c r="E174" s="74">
        <f t="shared" si="29"/>
        <v>-0.62767794110451902</v>
      </c>
      <c r="F174" s="74">
        <f t="shared" si="29"/>
        <v>-0.50509414024337396</v>
      </c>
      <c r="G174" s="74">
        <f t="shared" si="29"/>
        <v>-0.66652741117715486</v>
      </c>
      <c r="H174" s="74">
        <f t="shared" si="29"/>
        <v>-0.57155225871368209</v>
      </c>
      <c r="I174" s="74">
        <f t="shared" si="29"/>
        <v>-0.463594365711268</v>
      </c>
      <c r="J174" s="74">
        <f t="shared" si="29"/>
        <v>-0.75752677208043906</v>
      </c>
      <c r="K174" s="74">
        <f t="shared" si="29"/>
        <v>-0.95142550510942669</v>
      </c>
      <c r="L174" s="74">
        <f t="shared" si="29"/>
        <v>-1.0962665917572387</v>
      </c>
      <c r="M174" s="74">
        <f t="shared" si="29"/>
        <v>-0.88148802268820248</v>
      </c>
      <c r="N174" s="74">
        <f t="shared" si="29"/>
        <v>-1.2688511332814514</v>
      </c>
      <c r="O174" s="74">
        <f t="shared" si="30"/>
        <v>-2.1935958116972678</v>
      </c>
      <c r="P174" s="74">
        <f t="shared" si="30"/>
        <v>-3.6486545190008783</v>
      </c>
      <c r="S174" s="74">
        <f t="shared" si="29"/>
        <v>-1.0561191355495474</v>
      </c>
      <c r="T174" s="74">
        <f t="shared" si="29"/>
        <v>-0.80487906744764004</v>
      </c>
    </row>
    <row r="175" spans="1:20" ht="13.8">
      <c r="A175" s="51"/>
      <c r="B175" t="s">
        <v>112</v>
      </c>
      <c r="C175" s="74">
        <f t="shared" si="29"/>
        <v>-0.53001584561306636</v>
      </c>
      <c r="D175" s="74">
        <f t="shared" si="29"/>
        <v>-0.6543862917882155</v>
      </c>
      <c r="E175" s="74">
        <f t="shared" si="29"/>
        <v>-0.45193526449233801</v>
      </c>
      <c r="F175" s="74">
        <f t="shared" si="29"/>
        <v>-0.35859284683222725</v>
      </c>
      <c r="G175" s="74">
        <f t="shared" si="29"/>
        <v>-0.5240365697674978</v>
      </c>
      <c r="H175" s="74">
        <f t="shared" si="29"/>
        <v>-0.67084804401420328</v>
      </c>
      <c r="I175" s="74">
        <f t="shared" si="29"/>
        <v>-0.58808697298515078</v>
      </c>
      <c r="J175" s="74">
        <f t="shared" si="29"/>
        <v>-0.65857965705272292</v>
      </c>
      <c r="K175" s="74">
        <f t="shared" si="29"/>
        <v>-0.62269950639554139</v>
      </c>
      <c r="L175" s="74">
        <f t="shared" si="29"/>
        <v>-0.60595418665156231</v>
      </c>
      <c r="M175" s="74">
        <f t="shared" si="29"/>
        <v>-0.62116551909364937</v>
      </c>
      <c r="N175" s="74">
        <f t="shared" si="29"/>
        <v>-0.75255247794932245</v>
      </c>
      <c r="O175" s="74">
        <f t="shared" si="30"/>
        <v>-0.40284807831223191</v>
      </c>
      <c r="P175" s="74">
        <f t="shared" si="30"/>
        <v>-1.2269130809912028</v>
      </c>
      <c r="S175" s="74">
        <f t="shared" si="29"/>
        <v>-0.6064775280119985</v>
      </c>
      <c r="T175" s="74">
        <f t="shared" si="29"/>
        <v>-0.48790820016853154</v>
      </c>
    </row>
    <row r="176" spans="1:20" ht="13.8">
      <c r="A176" s="51"/>
      <c r="B176" t="s">
        <v>113</v>
      </c>
      <c r="C176" s="74">
        <f t="shared" si="29"/>
        <v>6.2608544126874222E-7</v>
      </c>
      <c r="D176" s="74">
        <f t="shared" si="29"/>
        <v>-2.2821836047626221E-6</v>
      </c>
      <c r="E176" s="74">
        <f t="shared" si="29"/>
        <v>0</v>
      </c>
      <c r="F176" s="74">
        <f t="shared" si="29"/>
        <v>0</v>
      </c>
      <c r="G176" s="74">
        <f t="shared" si="29"/>
        <v>0</v>
      </c>
      <c r="H176" s="74">
        <f t="shared" si="29"/>
        <v>0</v>
      </c>
      <c r="I176" s="74">
        <f t="shared" si="29"/>
        <v>0</v>
      </c>
      <c r="J176" s="74">
        <f t="shared" si="29"/>
        <v>0</v>
      </c>
      <c r="K176" s="74">
        <f t="shared" si="29"/>
        <v>0</v>
      </c>
      <c r="L176" s="74">
        <f t="shared" si="29"/>
        <v>0</v>
      </c>
      <c r="M176" s="74">
        <f t="shared" si="29"/>
        <v>0</v>
      </c>
      <c r="N176" s="74">
        <f t="shared" si="29"/>
        <v>3.9251565997702187E-3</v>
      </c>
      <c r="O176" s="74">
        <f t="shared" si="30"/>
        <v>1.0369190773487453</v>
      </c>
      <c r="P176" s="74">
        <f t="shared" si="30"/>
        <v>-1.227354212360094</v>
      </c>
      <c r="S176" s="74">
        <f t="shared" si="29"/>
        <v>4.4307760020760867E-2</v>
      </c>
      <c r="T176" s="74">
        <f t="shared" si="29"/>
        <v>-0.16027841140017784</v>
      </c>
    </row>
    <row r="177" spans="1:21" ht="13.8">
      <c r="A177" s="51"/>
      <c r="B177" t="s">
        <v>114</v>
      </c>
      <c r="C177" s="74">
        <f t="shared" si="29"/>
        <v>0.57969734010229068</v>
      </c>
      <c r="D177" s="74">
        <f t="shared" si="29"/>
        <v>0.57878497127296846</v>
      </c>
      <c r="E177" s="74">
        <f t="shared" si="29"/>
        <v>0.52219676255192837</v>
      </c>
      <c r="F177" s="74">
        <f t="shared" si="29"/>
        <v>-1.4733251493659338E-4</v>
      </c>
      <c r="G177" s="74">
        <f t="shared" si="29"/>
        <v>9.0278299458468325E-4</v>
      </c>
      <c r="H177" s="74">
        <f t="shared" si="29"/>
        <v>4.6480309573375678E-3</v>
      </c>
      <c r="I177" s="74">
        <f t="shared" si="29"/>
        <v>4.0055488381973703E-3</v>
      </c>
      <c r="J177" s="74">
        <f t="shared" si="29"/>
        <v>8.0626645818782094E-4</v>
      </c>
      <c r="K177" s="74">
        <f t="shared" si="29"/>
        <v>-1.0326655797143758E-7</v>
      </c>
      <c r="L177" s="74">
        <f t="shared" si="29"/>
        <v>4.3390135640972716E-3</v>
      </c>
      <c r="M177" s="74">
        <f t="shared" si="29"/>
        <v>2.7894485228969756E-3</v>
      </c>
      <c r="N177" s="74">
        <f t="shared" si="29"/>
        <v>3.8332212136893418E-3</v>
      </c>
      <c r="O177" s="74">
        <f t="shared" si="30"/>
        <v>-0.41362220507662784</v>
      </c>
      <c r="P177" s="74">
        <f t="shared" si="30"/>
        <v>-0.59689776159365771</v>
      </c>
      <c r="S177" s="74">
        <f t="shared" si="29"/>
        <v>4.3215381770771444E-3</v>
      </c>
      <c r="T177" s="74">
        <f t="shared" si="29"/>
        <v>-2.9719974851797559E-2</v>
      </c>
    </row>
    <row r="178" spans="1:21" ht="13.8">
      <c r="A178" s="51"/>
      <c r="B178" t="s">
        <v>115</v>
      </c>
      <c r="C178" s="74">
        <f t="shared" si="29"/>
        <v>0</v>
      </c>
      <c r="D178" s="74">
        <f t="shared" si="29"/>
        <v>0</v>
      </c>
      <c r="E178" s="74">
        <f t="shared" si="29"/>
        <v>0</v>
      </c>
      <c r="F178" s="74">
        <f t="shared" si="29"/>
        <v>0</v>
      </c>
      <c r="G178" s="74">
        <f t="shared" si="29"/>
        <v>0</v>
      </c>
      <c r="H178" s="74">
        <f t="shared" si="29"/>
        <v>0</v>
      </c>
      <c r="I178" s="74">
        <f t="shared" si="29"/>
        <v>0</v>
      </c>
      <c r="J178" s="74">
        <f t="shared" si="29"/>
        <v>5.2935433814127464E-13</v>
      </c>
      <c r="K178" s="74">
        <f t="shared" si="29"/>
        <v>-2.1956582228547461E-2</v>
      </c>
      <c r="L178" s="74">
        <f t="shared" si="29"/>
        <v>-6.8950643529948508E-2</v>
      </c>
      <c r="M178" s="74">
        <f t="shared" si="29"/>
        <v>-0.11965053091648059</v>
      </c>
      <c r="N178" s="74">
        <f t="shared" si="29"/>
        <v>-0.21786738800249239</v>
      </c>
      <c r="O178" s="74">
        <f t="shared" si="30"/>
        <v>-2.2783557191330317</v>
      </c>
      <c r="P178" s="74">
        <f t="shared" si="30"/>
        <v>-2.1546359820096299</v>
      </c>
      <c r="S178" s="74">
        <f t="shared" si="29"/>
        <v>-2.9048925908881529E-2</v>
      </c>
      <c r="T178" s="74">
        <f t="shared" si="29"/>
        <v>0.57178849559738865</v>
      </c>
    </row>
    <row r="179" spans="1:21" ht="13.8">
      <c r="A179" s="51"/>
      <c r="B179" t="s">
        <v>116</v>
      </c>
      <c r="C179" s="74">
        <f t="shared" si="29"/>
        <v>0.65788432253345519</v>
      </c>
      <c r="D179" s="74">
        <f t="shared" si="29"/>
        <v>0.64347247783188699</v>
      </c>
      <c r="E179" s="74">
        <f t="shared" si="29"/>
        <v>0.67207236767054646</v>
      </c>
      <c r="F179" s="74">
        <f t="shared" si="29"/>
        <v>0.61616991293724865</v>
      </c>
      <c r="G179" s="74">
        <f t="shared" si="29"/>
        <v>0.68105733082733089</v>
      </c>
      <c r="H179" s="74">
        <f t="shared" si="29"/>
        <v>0.63330052461412123</v>
      </c>
      <c r="I179" s="74">
        <f t="shared" si="29"/>
        <v>0.7411151437241017</v>
      </c>
      <c r="J179" s="74">
        <f t="shared" si="29"/>
        <v>1.7131561313328945</v>
      </c>
      <c r="K179" s="74">
        <f t="shared" si="29"/>
        <v>1.6088182612393283</v>
      </c>
      <c r="L179" s="74">
        <f t="shared" si="29"/>
        <v>2.2960411484204712</v>
      </c>
      <c r="M179" s="74">
        <f t="shared" si="29"/>
        <v>1.8779128879248752</v>
      </c>
      <c r="N179" s="74">
        <f t="shared" si="29"/>
        <v>2.1407660702220497</v>
      </c>
      <c r="O179" s="74">
        <f t="shared" si="30"/>
        <v>0.62607224762387403</v>
      </c>
      <c r="P179" s="74">
        <f t="shared" si="30"/>
        <v>1.5468065547722674</v>
      </c>
      <c r="S179" s="74">
        <f t="shared" si="29"/>
        <v>2.6113353783365767</v>
      </c>
      <c r="T179" s="74">
        <f t="shared" si="29"/>
        <v>2.2717889258018396</v>
      </c>
    </row>
    <row r="180" spans="1:21" ht="13.8">
      <c r="A180" s="51"/>
      <c r="B180" t="s">
        <v>117</v>
      </c>
      <c r="C180" s="74">
        <f t="shared" si="29"/>
        <v>0</v>
      </c>
      <c r="D180" s="74">
        <f t="shared" si="29"/>
        <v>0</v>
      </c>
      <c r="E180" s="74">
        <f t="shared" si="29"/>
        <v>0</v>
      </c>
      <c r="F180" s="74">
        <f t="shared" si="29"/>
        <v>0</v>
      </c>
      <c r="G180" s="74">
        <f t="shared" si="29"/>
        <v>0</v>
      </c>
      <c r="H180" s="74">
        <f t="shared" si="29"/>
        <v>4.7111630152585349E-9</v>
      </c>
      <c r="I180" s="74">
        <f t="shared" si="29"/>
        <v>0</v>
      </c>
      <c r="J180" s="74">
        <f t="shared" si="29"/>
        <v>0</v>
      </c>
      <c r="K180" s="74">
        <f t="shared" si="29"/>
        <v>0</v>
      </c>
      <c r="L180" s="74">
        <f t="shared" si="29"/>
        <v>0</v>
      </c>
      <c r="M180" s="74">
        <f t="shared" si="29"/>
        <v>0</v>
      </c>
      <c r="N180" s="74">
        <f t="shared" si="29"/>
        <v>-0.14977734569011147</v>
      </c>
      <c r="O180" s="74">
        <f t="shared" si="30"/>
        <v>-3.2306051514644132</v>
      </c>
      <c r="P180" s="74">
        <f t="shared" si="30"/>
        <v>-1.0254716089526923</v>
      </c>
      <c r="S180" s="74">
        <f t="shared" si="29"/>
        <v>-0.22388368965585315</v>
      </c>
      <c r="T180" s="74">
        <f t="shared" si="29"/>
        <v>1.6478383784956918E-2</v>
      </c>
    </row>
    <row r="181" spans="1:21" ht="13.8">
      <c r="A181" s="51"/>
      <c r="B181" t="s">
        <v>118</v>
      </c>
      <c r="C181" s="74">
        <f t="shared" si="29"/>
        <v>-1.4787220053535801</v>
      </c>
      <c r="D181" s="74">
        <f t="shared" si="29"/>
        <v>-1.7791812123577682</v>
      </c>
      <c r="E181" s="74">
        <f t="shared" si="29"/>
        <v>-1.5144307926633065</v>
      </c>
      <c r="F181" s="74">
        <f t="shared" si="29"/>
        <v>-1.5358397352500361</v>
      </c>
      <c r="G181" s="74">
        <f t="shared" si="29"/>
        <v>-1.5422454352321857</v>
      </c>
      <c r="H181" s="74">
        <f t="shared" si="29"/>
        <v>-1.631169327788804</v>
      </c>
      <c r="I181" s="74">
        <f t="shared" si="29"/>
        <v>-1.5026882210248296</v>
      </c>
      <c r="J181" s="74">
        <f t="shared" si="29"/>
        <v>-1.907114245925051</v>
      </c>
      <c r="K181" s="74">
        <f t="shared" si="29"/>
        <v>-2.0419176799261223</v>
      </c>
      <c r="L181" s="74">
        <f t="shared" si="29"/>
        <v>-2.0185930602682838</v>
      </c>
      <c r="M181" s="74">
        <f t="shared" si="29"/>
        <v>-1.9115943182230524</v>
      </c>
      <c r="N181" s="74">
        <f t="shared" si="29"/>
        <v>-2.0484218861362677</v>
      </c>
      <c r="O181" s="74">
        <f t="shared" si="30"/>
        <v>-2.3524368169056409</v>
      </c>
      <c r="P181" s="74">
        <f t="shared" si="30"/>
        <v>-4.061983684905762</v>
      </c>
      <c r="S181" s="74">
        <f t="shared" si="29"/>
        <v>-2.0835487630665916</v>
      </c>
      <c r="T181" s="74">
        <f t="shared" si="29"/>
        <v>-2.0787100299464107</v>
      </c>
    </row>
    <row r="182" spans="1:21" ht="13.8">
      <c r="A182" s="51"/>
      <c r="B182" t="s">
        <v>119</v>
      </c>
      <c r="C182" s="74">
        <f t="shared" si="29"/>
        <v>-3.2517917247787409E-8</v>
      </c>
      <c r="D182" s="74">
        <f t="shared" si="29"/>
        <v>-3.3395567200500409E-8</v>
      </c>
      <c r="E182" s="74">
        <f t="shared" si="29"/>
        <v>8.9701035932421291E-8</v>
      </c>
      <c r="F182" s="74">
        <f t="shared" si="29"/>
        <v>-1.0903082880986403E-8</v>
      </c>
      <c r="G182" s="74">
        <f t="shared" si="29"/>
        <v>-2.3041160090997437E-9</v>
      </c>
      <c r="H182" s="74">
        <f t="shared" si="29"/>
        <v>6.747391978478845E-9</v>
      </c>
      <c r="I182" s="74">
        <f t="shared" si="29"/>
        <v>1.6385114953720858E-7</v>
      </c>
      <c r="J182" s="74">
        <f t="shared" si="29"/>
        <v>3.9448221692932606E-3</v>
      </c>
      <c r="K182" s="74">
        <f t="shared" si="29"/>
        <v>2.6605978348470671E-3</v>
      </c>
      <c r="L182" s="74">
        <f t="shared" si="29"/>
        <v>1.7615617273740725E-3</v>
      </c>
      <c r="M182" s="74">
        <f t="shared" si="29"/>
        <v>3.7731550525421653E-3</v>
      </c>
      <c r="N182" s="74">
        <f t="shared" si="29"/>
        <v>2.8003817499637762E-3</v>
      </c>
      <c r="O182" s="74">
        <f t="shared" si="30"/>
        <v>1.5144025601614661</v>
      </c>
      <c r="P182" s="74">
        <f t="shared" si="30"/>
        <v>-0.90200328808390218</v>
      </c>
      <c r="S182" s="74">
        <f t="shared" si="29"/>
        <v>1.3782851790971051E-3</v>
      </c>
      <c r="T182" s="74">
        <f t="shared" si="29"/>
        <v>5.8706688966836396E-4</v>
      </c>
    </row>
    <row r="183" spans="1:21" ht="13.8">
      <c r="A183" s="51"/>
      <c r="B183" t="s">
        <v>120</v>
      </c>
      <c r="C183" s="74">
        <f t="shared" si="29"/>
        <v>-0.85095965265506024</v>
      </c>
      <c r="D183" s="74">
        <f t="shared" si="29"/>
        <v>-0.9949995150043307</v>
      </c>
      <c r="E183" s="74">
        <f t="shared" si="29"/>
        <v>-1.076438684382488</v>
      </c>
      <c r="F183" s="74">
        <f t="shared" si="29"/>
        <v>-1.0183145865706074</v>
      </c>
      <c r="G183" s="74">
        <f t="shared" si="29"/>
        <v>-1.4815635448644535</v>
      </c>
      <c r="H183" s="74">
        <f t="shared" si="29"/>
        <v>-1.762689280929667</v>
      </c>
      <c r="I183" s="74">
        <f t="shared" si="29"/>
        <v>-1.4898592650272597</v>
      </c>
      <c r="J183" s="74">
        <f t="shared" si="29"/>
        <v>-1.467644208912521</v>
      </c>
      <c r="K183" s="74">
        <f t="shared" si="29"/>
        <v>-1.382705214529949</v>
      </c>
      <c r="L183" s="74">
        <f t="shared" si="29"/>
        <v>-1.0917594054923931</v>
      </c>
      <c r="M183" s="74">
        <f t="shared" si="29"/>
        <v>-1.0382122304982637</v>
      </c>
      <c r="N183" s="74">
        <f t="shared" si="29"/>
        <v>-1.4294222749933354</v>
      </c>
      <c r="O183" s="74">
        <f t="shared" si="29"/>
        <v>-4.1122242014813608</v>
      </c>
      <c r="P183" s="74">
        <f t="shared" si="29"/>
        <v>-3.369736354328726</v>
      </c>
      <c r="S183" s="74">
        <f t="shared" si="29"/>
        <v>-1.9747911129254945</v>
      </c>
      <c r="T183" s="74">
        <f t="shared" si="29"/>
        <v>-0.6850433667727458</v>
      </c>
    </row>
    <row r="184" spans="1:21" ht="13.8">
      <c r="A184" s="51"/>
      <c r="B184" t="s">
        <v>121</v>
      </c>
      <c r="C184" s="74">
        <f t="shared" ref="C184:T184" si="31">C165-C145</f>
        <v>0</v>
      </c>
      <c r="D184" s="74">
        <f t="shared" si="31"/>
        <v>0</v>
      </c>
      <c r="E184" s="74">
        <f t="shared" si="31"/>
        <v>0</v>
      </c>
      <c r="F184" s="74">
        <f t="shared" si="31"/>
        <v>0</v>
      </c>
      <c r="G184" s="74">
        <f t="shared" si="31"/>
        <v>0</v>
      </c>
      <c r="H184" s="74">
        <f t="shared" si="31"/>
        <v>0</v>
      </c>
      <c r="I184" s="74">
        <f t="shared" si="31"/>
        <v>0</v>
      </c>
      <c r="J184" s="74">
        <f t="shared" si="31"/>
        <v>0</v>
      </c>
      <c r="K184" s="74">
        <f t="shared" si="31"/>
        <v>0</v>
      </c>
      <c r="L184" s="74">
        <f t="shared" si="31"/>
        <v>0</v>
      </c>
      <c r="M184" s="74">
        <f t="shared" si="31"/>
        <v>0</v>
      </c>
      <c r="N184" s="74">
        <f t="shared" si="31"/>
        <v>0</v>
      </c>
      <c r="O184" s="74">
        <f t="shared" si="31"/>
        <v>2.6121943674528385</v>
      </c>
      <c r="P184" s="74">
        <f t="shared" si="31"/>
        <v>-0.14302717286487621</v>
      </c>
      <c r="S184" s="74">
        <f t="shared" si="31"/>
        <v>0</v>
      </c>
      <c r="T184" s="74">
        <f t="shared" si="31"/>
        <v>0.21948425610329636</v>
      </c>
    </row>
    <row r="185" spans="1:21" ht="13.8">
      <c r="A185" s="51"/>
      <c r="C185" s="52"/>
      <c r="D185" s="52"/>
      <c r="E185" s="52"/>
      <c r="F185" s="52"/>
      <c r="G185" s="52"/>
      <c r="H185" s="52"/>
      <c r="I185" s="52"/>
    </row>
    <row r="186" spans="1:21" ht="13.8">
      <c r="A186" s="51"/>
      <c r="C186" s="74">
        <f>MIN(C167:C184)</f>
        <v>-2.9224201545105242</v>
      </c>
      <c r="D186" s="74">
        <f t="shared" ref="D186:T186" si="32">MIN(D167:D184)</f>
        <v>-3.6044910263259098</v>
      </c>
      <c r="E186" s="74">
        <f t="shared" si="32"/>
        <v>-2.8585520279337846</v>
      </c>
      <c r="F186" s="74">
        <f t="shared" si="32"/>
        <v>-3.1829763005363301</v>
      </c>
      <c r="G186" s="74">
        <f t="shared" si="32"/>
        <v>-2.7573949564382101</v>
      </c>
      <c r="H186" s="74">
        <f t="shared" si="32"/>
        <v>-2.7333332700135315</v>
      </c>
      <c r="I186" s="74">
        <f t="shared" si="32"/>
        <v>-2.2752397703342702</v>
      </c>
      <c r="J186" s="74">
        <f t="shared" si="32"/>
        <v>-2.3068742577781336</v>
      </c>
      <c r="K186" s="74">
        <f t="shared" si="32"/>
        <v>-3.9630078797919595</v>
      </c>
      <c r="L186" s="74">
        <f t="shared" si="32"/>
        <v>-2.0185930602682838</v>
      </c>
      <c r="M186" s="74">
        <f t="shared" si="32"/>
        <v>-1.9115943182230524</v>
      </c>
      <c r="N186" s="74">
        <f t="shared" si="32"/>
        <v>-2.0484218861362677</v>
      </c>
      <c r="O186" s="74">
        <f>MIN(O167:O184)</f>
        <v>-4.8101809130624495</v>
      </c>
      <c r="P186" s="74">
        <f>MIN(P167:P184)</f>
        <v>-6.4799829430480287</v>
      </c>
      <c r="S186" s="74">
        <f t="shared" si="32"/>
        <v>-2.2930806005179001</v>
      </c>
      <c r="T186" s="74">
        <f t="shared" si="32"/>
        <v>-3.8991829805981659</v>
      </c>
    </row>
    <row r="187" spans="1:21" ht="13.8">
      <c r="A187" s="51"/>
      <c r="C187" s="74">
        <f>MAX(C167:C184)</f>
        <v>0.65788432253345519</v>
      </c>
      <c r="D187" s="74">
        <f t="shared" ref="D187:T187" si="33">MAX(D167:D184)</f>
        <v>0.64347247783188699</v>
      </c>
      <c r="E187" s="74">
        <f t="shared" si="33"/>
        <v>0.67207236767054646</v>
      </c>
      <c r="F187" s="74">
        <f t="shared" si="33"/>
        <v>0.61616991293724865</v>
      </c>
      <c r="G187" s="74">
        <f t="shared" si="33"/>
        <v>2.1105797772365307</v>
      </c>
      <c r="H187" s="74">
        <f t="shared" si="33"/>
        <v>2.5510949683056019</v>
      </c>
      <c r="I187" s="74">
        <f t="shared" si="33"/>
        <v>3.3721076424354699</v>
      </c>
      <c r="J187" s="74">
        <f t="shared" si="33"/>
        <v>3.4556063807894759</v>
      </c>
      <c r="K187" s="74">
        <f t="shared" si="33"/>
        <v>3.4392130262596581</v>
      </c>
      <c r="L187" s="74">
        <f t="shared" si="33"/>
        <v>3.6936096376829539</v>
      </c>
      <c r="M187" s="74">
        <f t="shared" si="33"/>
        <v>5.2528790530478773</v>
      </c>
      <c r="N187" s="74">
        <f t="shared" si="33"/>
        <v>5.9479296364748393</v>
      </c>
      <c r="O187" s="74">
        <f>MAX(O167:O184)</f>
        <v>2.6121943674528385</v>
      </c>
      <c r="P187" s="74">
        <f>MAX(P167:P184)</f>
        <v>1.5468065547722674</v>
      </c>
      <c r="S187" s="74">
        <f t="shared" si="33"/>
        <v>7.317608153422519</v>
      </c>
      <c r="T187" s="74">
        <f t="shared" si="33"/>
        <v>2.2717889258018396</v>
      </c>
    </row>
    <row r="188" spans="1:21" ht="13.8">
      <c r="A188" s="51"/>
      <c r="B188" t="s">
        <v>135</v>
      </c>
      <c r="C188" s="75">
        <v>36.664833333333327</v>
      </c>
      <c r="D188" s="75">
        <v>36.172583333333328</v>
      </c>
      <c r="E188" s="75">
        <v>36.004083333333334</v>
      </c>
      <c r="F188" s="75">
        <v>36.00066666666666</v>
      </c>
      <c r="G188" s="76">
        <v>35.933333333333302</v>
      </c>
      <c r="H188" s="76">
        <v>36.412500000000001</v>
      </c>
      <c r="I188" s="76">
        <v>36.329166666666666</v>
      </c>
      <c r="J188" s="16">
        <v>36.270833333333343</v>
      </c>
      <c r="K188" s="16">
        <v>35.725000000000001</v>
      </c>
      <c r="L188" s="16">
        <v>35.24583333333333</v>
      </c>
      <c r="M188" s="16">
        <v>35.800000000000004</v>
      </c>
      <c r="N188" s="16">
        <v>35.691666666666656</v>
      </c>
      <c r="O188" s="16">
        <v>36.279166666666669</v>
      </c>
      <c r="P188" s="16">
        <v>36.741666666666667</v>
      </c>
      <c r="Q188" s="16">
        <v>37</v>
      </c>
      <c r="R188" s="16">
        <v>36.9</v>
      </c>
      <c r="S188" s="16">
        <v>36.279166666666669</v>
      </c>
      <c r="T188" s="16">
        <v>36.741666666666667</v>
      </c>
      <c r="U188" s="16">
        <v>37.200000000000003</v>
      </c>
    </row>
    <row r="189" spans="1:21" ht="13.8">
      <c r="A189" s="51"/>
      <c r="C189" s="52"/>
      <c r="D189" s="52"/>
      <c r="E189" s="52"/>
      <c r="F189" s="52"/>
      <c r="G189" s="52"/>
      <c r="H189" s="52"/>
      <c r="I189" s="52"/>
    </row>
    <row r="190" spans="1:21" ht="13.8">
      <c r="A190" s="51"/>
      <c r="C190" s="52"/>
      <c r="D190" s="52"/>
      <c r="E190" s="52"/>
      <c r="F190" s="52"/>
      <c r="G190" s="52"/>
      <c r="H190" s="52"/>
      <c r="I190" s="52"/>
    </row>
    <row r="191" spans="1:21" ht="13.8">
      <c r="A191" s="51"/>
      <c r="C191" s="52"/>
      <c r="D191" s="52"/>
      <c r="E191" s="52"/>
      <c r="F191" s="52"/>
      <c r="G191" s="52"/>
      <c r="H191" s="52"/>
      <c r="I191" s="52"/>
    </row>
    <row r="192" spans="1:21" ht="13.8">
      <c r="A192" s="51"/>
      <c r="C192" s="52"/>
      <c r="D192" s="52"/>
      <c r="E192" s="52"/>
      <c r="F192" s="52"/>
      <c r="G192" s="52"/>
      <c r="H192" s="52"/>
      <c r="I192" s="52"/>
    </row>
    <row r="193" spans="1:9" ht="13.8">
      <c r="A193" s="51"/>
      <c r="C193" s="77">
        <v>2006</v>
      </c>
      <c r="D193" s="77">
        <v>2012</v>
      </c>
      <c r="E193" s="77">
        <v>2013</v>
      </c>
      <c r="F193" s="52"/>
      <c r="G193" s="52"/>
      <c r="H193" s="52"/>
      <c r="I193" s="52"/>
    </row>
    <row r="194" spans="1:9" ht="15">
      <c r="A194" s="51"/>
      <c r="B194" s="56" t="s">
        <v>136</v>
      </c>
      <c r="C194" s="12">
        <v>23.558316150554987</v>
      </c>
      <c r="D194" s="12">
        <v>23.808377905428465</v>
      </c>
      <c r="E194" s="229">
        <v>33.9</v>
      </c>
      <c r="F194" s="52"/>
      <c r="G194" s="52"/>
      <c r="H194" s="52"/>
      <c r="I194" s="52"/>
    </row>
    <row r="195" spans="1:9" ht="15">
      <c r="A195" s="51"/>
      <c r="B195" s="56" t="s">
        <v>137</v>
      </c>
      <c r="C195" s="12">
        <v>30.575215179659377</v>
      </c>
      <c r="D195" s="12">
        <v>32.517307526194529</v>
      </c>
      <c r="E195" s="229"/>
      <c r="F195" s="52"/>
      <c r="G195" s="52"/>
      <c r="H195" s="52"/>
      <c r="I195" s="52"/>
    </row>
    <row r="196" spans="1:9" ht="13.8">
      <c r="A196" s="51"/>
      <c r="B196" s="13" t="s">
        <v>138</v>
      </c>
      <c r="C196" s="12">
        <v>18.8</v>
      </c>
      <c r="D196" s="12">
        <v>20.8</v>
      </c>
      <c r="E196" s="230">
        <v>21.2</v>
      </c>
      <c r="F196" s="52"/>
      <c r="G196" s="52"/>
      <c r="H196" s="52"/>
      <c r="I196" s="52"/>
    </row>
    <row r="197" spans="1:9" ht="13.8">
      <c r="A197" s="51"/>
      <c r="B197" s="13" t="s">
        <v>139</v>
      </c>
      <c r="C197" s="12">
        <v>19.3</v>
      </c>
      <c r="D197" s="12">
        <v>21.3</v>
      </c>
      <c r="E197" s="231"/>
      <c r="F197" s="52"/>
      <c r="G197" s="52"/>
      <c r="H197" s="52"/>
      <c r="I197" s="52"/>
    </row>
    <row r="198" spans="1:9" ht="13.8">
      <c r="A198" s="51"/>
      <c r="C198" s="52"/>
      <c r="D198" s="52"/>
      <c r="E198" s="52"/>
      <c r="F198" s="52"/>
      <c r="G198" s="52"/>
      <c r="H198" s="52"/>
      <c r="I198" s="52"/>
    </row>
    <row r="199" spans="1:9" ht="13.8">
      <c r="A199" s="51"/>
      <c r="C199" s="52"/>
      <c r="D199" s="52"/>
      <c r="E199" s="52"/>
      <c r="F199" s="52"/>
      <c r="G199" s="52"/>
      <c r="H199" s="52"/>
      <c r="I199" s="52"/>
    </row>
    <row r="200" spans="1:9" ht="13.8">
      <c r="A200" s="51"/>
      <c r="C200" s="52"/>
      <c r="D200" s="52"/>
      <c r="E200" s="52"/>
      <c r="F200" s="52"/>
      <c r="G200" s="52"/>
      <c r="H200" s="52"/>
      <c r="I200" s="52"/>
    </row>
    <row r="201" spans="1:9" ht="13.8">
      <c r="A201" s="51"/>
      <c r="C201" s="52"/>
      <c r="D201" s="52"/>
      <c r="E201" s="52"/>
      <c r="F201" s="52"/>
      <c r="G201" s="52"/>
      <c r="H201" s="52"/>
      <c r="I201" s="52"/>
    </row>
    <row r="202" spans="1:9" ht="13.8">
      <c r="A202" s="51"/>
      <c r="C202" s="52"/>
      <c r="D202" s="52"/>
      <c r="E202" s="52"/>
      <c r="F202" s="52"/>
      <c r="G202" s="52"/>
      <c r="H202" s="52"/>
      <c r="I202" s="52"/>
    </row>
    <row r="203" spans="1:9" ht="13.8">
      <c r="A203" s="51"/>
      <c r="C203" s="52"/>
      <c r="D203" s="52"/>
      <c r="E203" s="52"/>
      <c r="F203" s="52"/>
      <c r="G203" s="52"/>
      <c r="H203" s="52"/>
      <c r="I203" s="52"/>
    </row>
    <row r="204" spans="1:9" ht="13.8">
      <c r="A204" s="51"/>
      <c r="C204" s="52"/>
      <c r="D204" s="52"/>
      <c r="E204" s="52"/>
      <c r="F204" s="52"/>
      <c r="G204" s="52"/>
      <c r="H204" s="52"/>
      <c r="I204" s="52"/>
    </row>
    <row r="205" spans="1:9" ht="13.8">
      <c r="A205" s="51"/>
      <c r="C205" s="52"/>
      <c r="D205" s="52"/>
      <c r="E205" s="52"/>
      <c r="F205" s="52"/>
      <c r="G205" s="52"/>
      <c r="H205" s="52"/>
      <c r="I205" s="52"/>
    </row>
    <row r="206" spans="1:9" ht="13.8">
      <c r="A206" s="51"/>
      <c r="C206" s="52"/>
      <c r="D206" s="52"/>
      <c r="E206" s="52"/>
      <c r="F206" s="52"/>
      <c r="G206" s="52"/>
      <c r="H206" s="52"/>
      <c r="I206" s="52"/>
    </row>
    <row r="207" spans="1:9" ht="13.8">
      <c r="A207" s="51"/>
      <c r="C207" s="52"/>
      <c r="D207" s="52"/>
      <c r="E207" s="52"/>
      <c r="F207" s="52"/>
      <c r="G207" s="52"/>
      <c r="H207" s="52"/>
      <c r="I207" s="52"/>
    </row>
    <row r="208" spans="1:9" ht="13.8">
      <c r="A208" s="51"/>
      <c r="C208" s="52"/>
      <c r="D208" s="52"/>
      <c r="E208" s="52"/>
      <c r="F208" s="52"/>
      <c r="G208" s="52"/>
      <c r="H208" s="52"/>
      <c r="I208" s="52"/>
    </row>
    <row r="209" spans="1:22" ht="13.8">
      <c r="A209" s="51"/>
      <c r="C209" s="52"/>
      <c r="D209" s="52"/>
      <c r="E209" s="52"/>
      <c r="F209" s="52"/>
      <c r="G209" s="52"/>
      <c r="H209" s="52"/>
      <c r="I209" s="52"/>
    </row>
    <row r="210" spans="1:22" ht="13.8">
      <c r="A210" s="51"/>
      <c r="C210" s="52"/>
      <c r="D210" s="52"/>
      <c r="E210" s="52"/>
      <c r="F210" s="52"/>
      <c r="G210" s="52"/>
      <c r="H210" s="52"/>
      <c r="I210" s="52"/>
    </row>
    <row r="211" spans="1:22" ht="13.8">
      <c r="A211" s="51"/>
      <c r="C211" s="52"/>
      <c r="D211" s="52"/>
      <c r="E211" s="52"/>
      <c r="F211" s="52"/>
      <c r="G211" s="52"/>
      <c r="H211" s="52"/>
      <c r="I211" s="52"/>
    </row>
    <row r="212" spans="1:22" ht="13.8">
      <c r="A212" s="51"/>
      <c r="C212" s="52"/>
      <c r="D212" s="52"/>
      <c r="E212" s="52"/>
      <c r="F212" s="52"/>
      <c r="G212" s="52"/>
      <c r="H212" s="52"/>
      <c r="I212" s="52"/>
    </row>
    <row r="213" spans="1:22" ht="13.8">
      <c r="A213" s="51"/>
      <c r="C213" s="52"/>
      <c r="D213" s="52"/>
      <c r="E213" s="52"/>
      <c r="F213" s="52"/>
      <c r="G213" s="52"/>
      <c r="H213" s="52"/>
      <c r="I213" s="52"/>
    </row>
    <row r="214" spans="1:22" ht="13.8">
      <c r="A214" s="51"/>
      <c r="C214" s="52"/>
      <c r="D214" s="52"/>
      <c r="E214" s="52"/>
      <c r="F214" s="52"/>
      <c r="G214" s="52"/>
      <c r="H214" s="52"/>
      <c r="I214" s="52"/>
    </row>
    <row r="215" spans="1:22" ht="13.8">
      <c r="A215" s="51"/>
      <c r="C215" s="52"/>
      <c r="D215" s="52"/>
      <c r="E215" s="52"/>
      <c r="F215" s="52"/>
      <c r="G215" s="52"/>
      <c r="H215" s="52"/>
      <c r="I215" s="52"/>
    </row>
    <row r="216" spans="1:22" ht="13.8">
      <c r="A216" s="51"/>
      <c r="C216" s="52"/>
      <c r="D216" s="52"/>
      <c r="E216" s="52"/>
      <c r="F216" s="52"/>
      <c r="G216" s="52"/>
      <c r="H216" s="52"/>
      <c r="I216" s="52"/>
    </row>
    <row r="217" spans="1:22" ht="13.8">
      <c r="A217" s="51"/>
      <c r="C217" s="52"/>
      <c r="D217" s="52"/>
      <c r="E217" s="52"/>
      <c r="F217" s="52"/>
      <c r="G217" s="52"/>
      <c r="H217" s="52"/>
      <c r="I217" s="52"/>
    </row>
    <row r="218" spans="1:22" ht="13.8">
      <c r="A218" s="51"/>
      <c r="C218" s="52"/>
      <c r="D218" s="52"/>
      <c r="E218" s="52"/>
      <c r="F218" s="52"/>
      <c r="G218" s="52"/>
      <c r="H218" s="52"/>
      <c r="I218" s="52"/>
    </row>
    <row r="219" spans="1:22" ht="13.8">
      <c r="A219" s="51"/>
      <c r="C219" s="52"/>
      <c r="D219" s="52"/>
      <c r="E219" s="52"/>
      <c r="F219" s="52"/>
      <c r="G219" s="52"/>
      <c r="H219" s="52"/>
      <c r="I219" s="52"/>
    </row>
    <row r="220" spans="1:22" ht="13.8">
      <c r="A220" s="51"/>
      <c r="C220" s="52"/>
      <c r="D220" s="52"/>
      <c r="E220" s="52"/>
      <c r="F220" s="52"/>
      <c r="G220" s="52"/>
      <c r="H220" s="52"/>
      <c r="I220" s="52"/>
    </row>
    <row r="221" spans="1:22" ht="13.8">
      <c r="A221" s="51"/>
      <c r="C221" s="52"/>
      <c r="D221" s="52"/>
      <c r="E221" s="52"/>
      <c r="F221" s="52"/>
      <c r="G221" s="52"/>
      <c r="H221" s="52"/>
      <c r="I221" s="52"/>
    </row>
    <row r="222" spans="1:22" ht="13.8">
      <c r="A222" s="51"/>
      <c r="C222" s="52"/>
      <c r="D222" s="52"/>
      <c r="E222" s="52"/>
      <c r="F222" s="52"/>
      <c r="G222" s="52"/>
      <c r="H222" s="52"/>
      <c r="I222" s="52"/>
    </row>
    <row r="223" spans="1:22" ht="13.8">
      <c r="A223" s="51"/>
      <c r="B223" s="78" t="s">
        <v>140</v>
      </c>
      <c r="C223" s="79">
        <v>2000</v>
      </c>
      <c r="D223" s="79">
        <v>2001</v>
      </c>
      <c r="E223" s="79">
        <v>2002</v>
      </c>
      <c r="F223" s="79">
        <v>2003</v>
      </c>
      <c r="G223" s="79">
        <v>2004</v>
      </c>
      <c r="H223" s="79">
        <v>2005</v>
      </c>
      <c r="I223" s="79">
        <v>2006</v>
      </c>
      <c r="J223" s="79">
        <v>2007</v>
      </c>
      <c r="K223" s="79">
        <v>2008</v>
      </c>
      <c r="L223" s="79">
        <v>2009</v>
      </c>
      <c r="M223" s="79">
        <v>2010</v>
      </c>
      <c r="N223" s="79">
        <v>2011</v>
      </c>
      <c r="O223" s="79">
        <v>2012</v>
      </c>
      <c r="P223" s="79">
        <v>2013</v>
      </c>
      <c r="Q223" s="79">
        <v>2014</v>
      </c>
      <c r="R223" s="79">
        <v>2015</v>
      </c>
      <c r="S223" s="52">
        <v>2000</v>
      </c>
      <c r="T223" s="52">
        <v>2000</v>
      </c>
      <c r="U223" s="52">
        <v>2000</v>
      </c>
      <c r="V223" s="52">
        <v>2000</v>
      </c>
    </row>
    <row r="224" spans="1:22" ht="13.8">
      <c r="A224" s="51"/>
      <c r="B224" s="13" t="s">
        <v>135</v>
      </c>
      <c r="C224" s="80">
        <v>36.664833333333327</v>
      </c>
      <c r="D224" s="80">
        <v>36.172583333333328</v>
      </c>
      <c r="E224" s="80">
        <v>36.004083333333334</v>
      </c>
      <c r="F224" s="80">
        <v>36.00066666666666</v>
      </c>
      <c r="G224" s="89">
        <v>35.83</v>
      </c>
      <c r="H224" s="89">
        <v>36.269958333333328</v>
      </c>
      <c r="I224" s="89">
        <v>36.204708333333329</v>
      </c>
      <c r="J224" s="89">
        <v>36.16470833333333</v>
      </c>
      <c r="K224" s="89">
        <v>35.615291666666657</v>
      </c>
      <c r="L224" s="89">
        <v>35.232999999999997</v>
      </c>
      <c r="M224" s="89">
        <v>35.285791666666675</v>
      </c>
      <c r="N224" s="89">
        <v>35.654416666666663</v>
      </c>
      <c r="O224" s="89">
        <v>36.237583333333326</v>
      </c>
      <c r="P224" s="89">
        <v>36.657874999999983</v>
      </c>
      <c r="Q224" s="89">
        <v>36.978708333333323</v>
      </c>
      <c r="R224" s="89">
        <v>36.863958333333322</v>
      </c>
    </row>
    <row r="225" spans="1:22" ht="13.8">
      <c r="A225" s="51"/>
      <c r="B225" s="80" t="s">
        <v>141</v>
      </c>
      <c r="C225" s="80">
        <v>16.792014504711908</v>
      </c>
      <c r="D225" s="80">
        <v>17.295669433963365</v>
      </c>
      <c r="E225" s="80">
        <v>17.440870090848094</v>
      </c>
      <c r="F225" s="80">
        <v>17.560046507196489</v>
      </c>
      <c r="G225" s="90">
        <v>17.469913391193042</v>
      </c>
      <c r="H225" s="90">
        <v>17.995896822213048</v>
      </c>
      <c r="I225" s="90">
        <v>18.677007736524743</v>
      </c>
      <c r="J225" s="90">
        <v>19.133676206025562</v>
      </c>
      <c r="K225" s="90">
        <v>19.13853121211616</v>
      </c>
      <c r="L225" s="90">
        <v>18.699876509545614</v>
      </c>
      <c r="M225" s="90">
        <v>19.093292356826332</v>
      </c>
      <c r="N225" s="90">
        <v>19.527988168227097</v>
      </c>
      <c r="O225" s="90">
        <v>20.03911887549841</v>
      </c>
      <c r="P225" s="90">
        <v>20.293981605543415</v>
      </c>
      <c r="Q225" s="90">
        <v>20.39193387009405</v>
      </c>
      <c r="R225" s="90">
        <v>20.910798516386766</v>
      </c>
    </row>
    <row r="226" spans="1:22" ht="13.8">
      <c r="A226" s="51"/>
      <c r="C226" s="81">
        <f>+C224-C225</f>
        <v>19.872818828621419</v>
      </c>
      <c r="D226" s="81">
        <f t="shared" ref="D226:V226" si="34">+D224-D225</f>
        <v>18.876913899369963</v>
      </c>
      <c r="E226" s="81">
        <f t="shared" si="34"/>
        <v>18.56321324248524</v>
      </c>
      <c r="F226" s="81">
        <f t="shared" si="34"/>
        <v>18.440620159470171</v>
      </c>
      <c r="G226" s="81">
        <f t="shared" si="34"/>
        <v>18.360086608806956</v>
      </c>
      <c r="H226" s="81">
        <f t="shared" si="34"/>
        <v>18.27406151112028</v>
      </c>
      <c r="I226" s="81">
        <f t="shared" si="34"/>
        <v>17.527700596808586</v>
      </c>
      <c r="J226" s="81">
        <f t="shared" si="34"/>
        <v>17.031032127307768</v>
      </c>
      <c r="K226" s="81">
        <f t="shared" si="34"/>
        <v>16.476760454550497</v>
      </c>
      <c r="L226" s="81">
        <f t="shared" si="34"/>
        <v>16.533123490454383</v>
      </c>
      <c r="M226" s="81">
        <f t="shared" si="34"/>
        <v>16.192499309840343</v>
      </c>
      <c r="N226" s="81">
        <f t="shared" si="34"/>
        <v>16.126428498439566</v>
      </c>
      <c r="O226" s="81">
        <f t="shared" si="34"/>
        <v>16.198464457834916</v>
      </c>
      <c r="P226" s="81">
        <f t="shared" si="34"/>
        <v>16.363893394456568</v>
      </c>
      <c r="Q226" s="81">
        <f t="shared" si="34"/>
        <v>16.586774463239273</v>
      </c>
      <c r="R226" s="81">
        <f t="shared" si="34"/>
        <v>15.953159816946556</v>
      </c>
      <c r="S226" s="81">
        <f t="shared" si="34"/>
        <v>0</v>
      </c>
      <c r="T226" s="81">
        <f t="shared" si="34"/>
        <v>0</v>
      </c>
      <c r="U226" s="81">
        <f t="shared" si="34"/>
        <v>0</v>
      </c>
      <c r="V226" s="81">
        <f t="shared" si="34"/>
        <v>0</v>
      </c>
    </row>
    <row r="227" spans="1:22" ht="13.8">
      <c r="A227" s="51"/>
      <c r="B227" t="s">
        <v>142</v>
      </c>
      <c r="C227" s="52"/>
      <c r="D227" s="76">
        <f>+R225-C225</f>
        <v>4.1187840116748582</v>
      </c>
      <c r="E227" s="52"/>
      <c r="F227" s="52"/>
      <c r="G227" s="52"/>
      <c r="H227" s="52"/>
      <c r="I227" s="52"/>
    </row>
    <row r="228" spans="1:22" ht="13.8">
      <c r="A228" s="51"/>
      <c r="B228" t="s">
        <v>143</v>
      </c>
      <c r="C228" s="52"/>
      <c r="D228" s="52"/>
      <c r="E228" s="52"/>
      <c r="F228" s="52"/>
      <c r="G228" s="52"/>
      <c r="H228" s="52"/>
      <c r="I228" s="52"/>
    </row>
    <row r="229" spans="1:22" ht="13.8">
      <c r="A229" s="51"/>
      <c r="C229" s="52"/>
      <c r="D229" s="52"/>
      <c r="E229" s="52"/>
      <c r="F229" s="52"/>
      <c r="G229" s="52"/>
      <c r="H229" s="52"/>
      <c r="I229" s="52"/>
    </row>
    <row r="230" spans="1:22" ht="13.8">
      <c r="A230" s="51"/>
      <c r="C230" s="52"/>
      <c r="D230" s="52"/>
      <c r="E230" s="52"/>
      <c r="F230" s="52"/>
      <c r="G230" s="52"/>
      <c r="H230" s="52"/>
      <c r="I230" s="52"/>
    </row>
    <row r="231" spans="1:22" ht="13.8">
      <c r="A231" s="51"/>
      <c r="C231" s="52"/>
      <c r="D231" s="52"/>
      <c r="E231" s="52"/>
      <c r="F231" s="52"/>
      <c r="G231" s="52"/>
      <c r="H231" s="52"/>
      <c r="I231" s="52"/>
    </row>
    <row r="232" spans="1:22" ht="13.8">
      <c r="A232" s="51"/>
      <c r="C232" s="52"/>
      <c r="D232" s="52"/>
      <c r="E232" s="52"/>
      <c r="F232" s="52"/>
      <c r="G232" s="52"/>
      <c r="H232" s="52"/>
      <c r="I232" s="52"/>
    </row>
    <row r="233" spans="1:22" ht="13.8">
      <c r="A233" s="51"/>
      <c r="C233" s="52"/>
      <c r="D233" s="52"/>
      <c r="E233" s="52"/>
      <c r="F233" s="52"/>
      <c r="G233" s="52"/>
      <c r="H233" s="52"/>
      <c r="I233" s="52"/>
    </row>
    <row r="234" spans="1:22" ht="13.8">
      <c r="A234" s="51"/>
      <c r="C234" s="52"/>
      <c r="D234" s="52"/>
      <c r="E234" s="52"/>
      <c r="F234" s="52"/>
      <c r="G234" s="52"/>
      <c r="H234" s="52"/>
      <c r="I234" s="52"/>
    </row>
    <row r="235" spans="1:22" ht="13.8">
      <c r="A235" s="51"/>
      <c r="C235" s="52"/>
      <c r="D235" s="52"/>
      <c r="E235" s="52"/>
      <c r="F235" s="52"/>
      <c r="G235" s="52"/>
      <c r="H235" s="52"/>
      <c r="I235" s="52"/>
    </row>
    <row r="236" spans="1:22" ht="13.8">
      <c r="A236" s="51"/>
      <c r="C236" s="52"/>
      <c r="D236" s="52"/>
      <c r="E236" s="52"/>
      <c r="F236" s="52"/>
      <c r="G236" s="52"/>
      <c r="H236" s="52"/>
      <c r="I236" s="52"/>
    </row>
    <row r="237" spans="1:22" ht="13.8">
      <c r="A237" s="51"/>
      <c r="C237" s="52"/>
      <c r="D237" s="52"/>
      <c r="E237" s="52"/>
      <c r="F237" s="52"/>
      <c r="G237" s="52"/>
      <c r="H237" s="52"/>
      <c r="I237" s="52"/>
    </row>
    <row r="238" spans="1:22" ht="13.8">
      <c r="A238" s="51"/>
      <c r="C238" s="52"/>
      <c r="D238" s="52"/>
      <c r="E238" s="52"/>
      <c r="F238" s="52"/>
      <c r="G238" s="52"/>
      <c r="H238" s="52"/>
      <c r="I238" s="52"/>
    </row>
    <row r="239" spans="1:22" ht="13.8">
      <c r="A239" s="51"/>
      <c r="C239" s="52"/>
      <c r="D239" s="52"/>
      <c r="E239" s="52"/>
      <c r="F239" s="52"/>
      <c r="G239" s="52"/>
      <c r="H239" s="52"/>
      <c r="I239" s="52"/>
    </row>
    <row r="240" spans="1:22" ht="13.8">
      <c r="A240" s="51"/>
      <c r="C240" s="52"/>
      <c r="D240" s="52"/>
      <c r="E240" s="52"/>
      <c r="F240" s="52"/>
      <c r="G240" s="52"/>
      <c r="H240" s="52"/>
      <c r="I240" s="52"/>
    </row>
    <row r="241" spans="1:9" ht="13.8">
      <c r="A241" s="51"/>
      <c r="C241" s="52"/>
      <c r="D241" s="52"/>
      <c r="E241" s="52"/>
      <c r="F241" s="52"/>
      <c r="G241" s="52"/>
      <c r="H241" s="52"/>
      <c r="I241" s="52"/>
    </row>
    <row r="242" spans="1:9" ht="13.8">
      <c r="A242" s="51"/>
      <c r="C242" s="52"/>
      <c r="D242" s="52"/>
      <c r="E242" s="52"/>
      <c r="F242" s="52"/>
      <c r="G242" s="52"/>
      <c r="H242" s="52"/>
      <c r="I242" s="52"/>
    </row>
    <row r="243" spans="1:9" ht="13.8">
      <c r="A243" s="51"/>
      <c r="C243" s="52"/>
      <c r="D243" s="52"/>
      <c r="E243" s="52"/>
      <c r="F243" s="52"/>
      <c r="G243" s="52"/>
      <c r="H243" s="52"/>
      <c r="I243" s="52"/>
    </row>
    <row r="244" spans="1:9" ht="13.8">
      <c r="A244" s="51"/>
      <c r="C244" s="52"/>
      <c r="D244" s="52"/>
      <c r="E244" s="52"/>
      <c r="F244" s="52"/>
      <c r="G244" s="52"/>
      <c r="H244" s="52"/>
      <c r="I244" s="52"/>
    </row>
    <row r="245" spans="1:9" ht="13.8">
      <c r="A245" s="51"/>
      <c r="C245" s="52"/>
      <c r="D245" s="52"/>
      <c r="E245" s="52"/>
      <c r="F245" s="52"/>
      <c r="G245" s="52"/>
      <c r="H245" s="52"/>
      <c r="I245" s="52"/>
    </row>
    <row r="246" spans="1:9" ht="13.8">
      <c r="A246" s="51"/>
      <c r="C246" s="52"/>
      <c r="D246" s="52"/>
      <c r="E246" s="52"/>
      <c r="F246" s="52"/>
      <c r="G246" s="52"/>
      <c r="H246" s="52"/>
      <c r="I246" s="52"/>
    </row>
    <row r="247" spans="1:9" ht="13.8">
      <c r="A247" s="51"/>
      <c r="C247" s="52"/>
      <c r="D247" s="52"/>
      <c r="E247" s="52"/>
      <c r="F247" s="52"/>
      <c r="G247" s="52"/>
      <c r="H247" s="52"/>
      <c r="I247" s="52"/>
    </row>
    <row r="248" spans="1:9" ht="13.8">
      <c r="A248" s="51"/>
      <c r="C248" s="52"/>
      <c r="D248" s="52"/>
      <c r="E248" s="52"/>
      <c r="F248" s="52"/>
      <c r="G248" s="52"/>
      <c r="H248" s="52"/>
      <c r="I248" s="52"/>
    </row>
    <row r="249" spans="1:9" ht="13.8">
      <c r="A249" s="51"/>
      <c r="C249" s="52"/>
      <c r="D249" s="52"/>
      <c r="E249" s="52"/>
      <c r="F249" s="52"/>
      <c r="G249" s="52"/>
      <c r="H249" s="52"/>
      <c r="I249" s="52"/>
    </row>
    <row r="250" spans="1:9" ht="13.8">
      <c r="A250" s="51"/>
      <c r="C250" s="52"/>
      <c r="D250" s="52"/>
      <c r="E250" s="52"/>
      <c r="F250" s="52"/>
      <c r="G250" s="52"/>
      <c r="H250" s="52"/>
      <c r="I250" s="52"/>
    </row>
    <row r="251" spans="1:9" ht="13.8">
      <c r="A251" s="51"/>
      <c r="C251" s="52"/>
      <c r="D251" s="52"/>
      <c r="E251" s="52"/>
      <c r="F251" s="52"/>
      <c r="G251" s="52"/>
      <c r="H251" s="52"/>
      <c r="I251" s="52"/>
    </row>
    <row r="252" spans="1:9" ht="13.8">
      <c r="A252" s="51"/>
      <c r="C252" s="52"/>
      <c r="D252" s="52"/>
      <c r="E252" s="52"/>
      <c r="F252" s="52"/>
      <c r="G252" s="52"/>
      <c r="H252" s="52"/>
      <c r="I252" s="52"/>
    </row>
    <row r="253" spans="1:9" ht="13.8">
      <c r="A253" s="51"/>
      <c r="C253" s="52"/>
      <c r="D253" s="52"/>
      <c r="E253" s="52"/>
      <c r="F253" s="52"/>
      <c r="G253" s="52"/>
      <c r="H253" s="52"/>
      <c r="I253" s="52"/>
    </row>
    <row r="254" spans="1:9" ht="13.8">
      <c r="A254" s="51"/>
      <c r="C254" s="52"/>
      <c r="D254" s="52"/>
      <c r="E254" s="52"/>
      <c r="F254" s="52"/>
      <c r="G254" s="52"/>
      <c r="H254" s="52"/>
      <c r="I254" s="52"/>
    </row>
    <row r="255" spans="1:9" ht="13.8">
      <c r="A255" s="51"/>
      <c r="C255" s="52"/>
      <c r="D255" s="52"/>
      <c r="E255" s="52"/>
      <c r="F255" s="52"/>
      <c r="G255" s="52"/>
      <c r="H255" s="52"/>
      <c r="I255" s="52"/>
    </row>
    <row r="256" spans="1:9" ht="13.8">
      <c r="A256" s="51"/>
      <c r="C256" s="52"/>
      <c r="D256" s="52"/>
      <c r="E256" s="52"/>
      <c r="F256" s="52"/>
      <c r="G256" s="52"/>
      <c r="H256" s="52"/>
      <c r="I256" s="52"/>
    </row>
    <row r="257" spans="1:9" ht="13.8">
      <c r="A257" s="51"/>
      <c r="C257" s="52"/>
      <c r="D257" s="52"/>
      <c r="E257" s="52"/>
      <c r="F257" s="52"/>
      <c r="G257" s="52"/>
      <c r="H257" s="52"/>
      <c r="I257" s="52"/>
    </row>
    <row r="258" spans="1:9" ht="13.8">
      <c r="A258" s="51"/>
      <c r="C258" s="52"/>
      <c r="D258" s="52"/>
      <c r="E258" s="52"/>
      <c r="F258" s="52"/>
      <c r="G258" s="52"/>
      <c r="H258" s="52"/>
      <c r="I258" s="52"/>
    </row>
    <row r="259" spans="1:9" ht="13.8">
      <c r="A259" s="51"/>
      <c r="C259" s="52"/>
      <c r="D259" s="52"/>
      <c r="E259" s="52"/>
      <c r="F259" s="52"/>
      <c r="G259" s="52"/>
      <c r="H259" s="52"/>
      <c r="I259" s="52"/>
    </row>
    <row r="260" spans="1:9" ht="13.8">
      <c r="A260" s="51"/>
      <c r="C260" s="52"/>
      <c r="D260" s="52"/>
      <c r="E260" s="52"/>
      <c r="F260" s="52"/>
      <c r="G260" s="52"/>
      <c r="H260" s="52"/>
      <c r="I260" s="52"/>
    </row>
    <row r="261" spans="1:9" ht="13.8">
      <c r="A261" s="51"/>
      <c r="C261" s="52"/>
      <c r="D261" s="52"/>
      <c r="E261" s="52"/>
      <c r="F261" s="52"/>
      <c r="G261" s="52"/>
      <c r="H261" s="52"/>
      <c r="I261" s="52"/>
    </row>
    <row r="262" spans="1:9" ht="13.8">
      <c r="A262" s="51"/>
      <c r="C262" s="52"/>
      <c r="D262" s="52"/>
      <c r="E262" s="52"/>
      <c r="F262" s="52"/>
      <c r="G262" s="52"/>
      <c r="H262" s="52"/>
      <c r="I262" s="52"/>
    </row>
  </sheetData>
  <mergeCells count="9">
    <mergeCell ref="C125:U125"/>
    <mergeCell ref="E194:E195"/>
    <mergeCell ref="E196:E197"/>
    <mergeCell ref="B2:G3"/>
    <mergeCell ref="C5:V5"/>
    <mergeCell ref="C29:V29"/>
    <mergeCell ref="C53:V53"/>
    <mergeCell ref="C77:V77"/>
    <mergeCell ref="C101:U101"/>
  </mergeCells>
  <pageMargins left="0.7" right="0.7" top="0.75" bottom="0.75" header="0.3" footer="0.3"/>
  <drawing r:id="rId1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3:R57"/>
  <sheetViews>
    <sheetView topLeftCell="A16" workbookViewId="0">
      <selection activeCell="P65" sqref="P65"/>
    </sheetView>
  </sheetViews>
  <sheetFormatPr baseColWidth="10" defaultRowHeight="13.2"/>
  <cols>
    <col min="2" max="6" width="15.6640625" customWidth="1"/>
  </cols>
  <sheetData>
    <row r="3" spans="1:18" ht="14.4">
      <c r="A3" s="7"/>
      <c r="B3" s="238" t="s">
        <v>19</v>
      </c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</row>
    <row r="4" spans="1:18" ht="14.4">
      <c r="A4" s="7"/>
      <c r="B4" s="23" t="s">
        <v>0</v>
      </c>
      <c r="C4" s="23">
        <v>2000</v>
      </c>
      <c r="D4" s="23">
        <v>2001</v>
      </c>
      <c r="E4" s="23">
        <v>2002</v>
      </c>
      <c r="F4" s="23">
        <v>2003</v>
      </c>
      <c r="G4" s="23">
        <v>2004</v>
      </c>
      <c r="H4" s="23">
        <v>2005</v>
      </c>
      <c r="I4" s="23">
        <v>2006</v>
      </c>
      <c r="J4" s="23">
        <v>2007</v>
      </c>
      <c r="K4" s="23">
        <v>2008</v>
      </c>
      <c r="L4" s="23">
        <v>2009</v>
      </c>
      <c r="M4" s="23">
        <v>2010</v>
      </c>
      <c r="N4" s="23">
        <v>2011</v>
      </c>
      <c r="O4" s="23">
        <v>2012</v>
      </c>
      <c r="P4" s="23">
        <v>2013</v>
      </c>
      <c r="Q4" s="23">
        <v>2014</v>
      </c>
      <c r="R4" s="23" t="s">
        <v>75</v>
      </c>
    </row>
    <row r="5" spans="1:18" ht="14.4">
      <c r="A5" s="7"/>
      <c r="B5" s="32" t="s">
        <v>20</v>
      </c>
      <c r="C5" s="32"/>
      <c r="D5" s="32"/>
      <c r="E5" s="32"/>
      <c r="F5" s="32"/>
      <c r="G5" s="33">
        <v>33.718000000000004</v>
      </c>
      <c r="H5" s="33">
        <v>33.709000000000003</v>
      </c>
      <c r="I5" s="33">
        <v>34.325000000000003</v>
      </c>
      <c r="J5" s="33">
        <v>34.731999999999999</v>
      </c>
      <c r="K5" s="33">
        <v>35.241</v>
      </c>
      <c r="L5" s="33">
        <v>35.923999999999999</v>
      </c>
      <c r="M5" s="33">
        <v>34.841999999999999</v>
      </c>
      <c r="N5" s="33">
        <v>35.531999999999996</v>
      </c>
      <c r="O5" s="33">
        <v>36.182000000000002</v>
      </c>
      <c r="P5" s="33">
        <v>36.289000000000001</v>
      </c>
      <c r="Q5" s="33">
        <v>36.413000000000004</v>
      </c>
      <c r="R5" s="33">
        <v>36.763999999999996</v>
      </c>
    </row>
    <row r="6" spans="1:18" ht="14.4">
      <c r="A6" s="7"/>
      <c r="B6" s="32" t="s">
        <v>21</v>
      </c>
      <c r="C6" s="32"/>
      <c r="D6" s="32"/>
      <c r="E6" s="32"/>
      <c r="F6" s="32"/>
      <c r="G6" s="33">
        <v>41.685000000000002</v>
      </c>
      <c r="H6" s="33">
        <v>40.783999999999999</v>
      </c>
      <c r="I6" s="33">
        <v>40.22</v>
      </c>
      <c r="J6" s="33">
        <v>40.391999999999996</v>
      </c>
      <c r="K6" s="33">
        <v>41.263999999999996</v>
      </c>
      <c r="L6" s="33">
        <v>40.852000000000004</v>
      </c>
      <c r="M6" s="33">
        <v>40.715000000000003</v>
      </c>
      <c r="N6" s="33">
        <v>40.887999999999998</v>
      </c>
      <c r="O6" s="33">
        <v>41.551000000000002</v>
      </c>
      <c r="P6" s="33">
        <v>42.421999999999997</v>
      </c>
      <c r="Q6" s="33">
        <v>42.697000000000003</v>
      </c>
      <c r="R6" s="33">
        <v>43.329000000000001</v>
      </c>
    </row>
    <row r="7" spans="1:18" ht="14.4">
      <c r="A7" s="7"/>
      <c r="B7" s="32" t="s">
        <v>22</v>
      </c>
      <c r="C7" s="32"/>
      <c r="D7" s="32"/>
      <c r="E7" s="32"/>
      <c r="F7" s="32"/>
      <c r="G7" s="33">
        <v>42.819000000000003</v>
      </c>
      <c r="H7" s="33">
        <v>42.744</v>
      </c>
      <c r="I7" s="33">
        <v>42.56</v>
      </c>
      <c r="J7" s="33">
        <v>42.301000000000002</v>
      </c>
      <c r="K7" s="33">
        <v>42.792999999999999</v>
      </c>
      <c r="L7" s="33">
        <v>42.024999999999999</v>
      </c>
      <c r="M7" s="33">
        <v>42.274000000000001</v>
      </c>
      <c r="N7" s="33">
        <v>42.8</v>
      </c>
      <c r="O7" s="33">
        <v>43.844999999999999</v>
      </c>
      <c r="P7" s="33">
        <v>44.74</v>
      </c>
      <c r="Q7" s="33">
        <v>44.687000000000005</v>
      </c>
      <c r="R7" s="33">
        <v>44.475000000000001</v>
      </c>
    </row>
    <row r="8" spans="1:18" ht="14.4">
      <c r="A8" s="7"/>
      <c r="B8" s="32" t="s">
        <v>23</v>
      </c>
      <c r="C8" s="32"/>
      <c r="D8" s="32"/>
      <c r="E8" s="32"/>
      <c r="F8" s="32"/>
      <c r="G8" s="34">
        <v>46.247</v>
      </c>
      <c r="H8" s="34">
        <v>47.793999999999997</v>
      </c>
      <c r="I8" s="34">
        <v>46.260999999999996</v>
      </c>
      <c r="J8" s="34">
        <v>46.204000000000001</v>
      </c>
      <c r="K8" s="34">
        <v>44.652999999999999</v>
      </c>
      <c r="L8" s="34">
        <v>45.002000000000002</v>
      </c>
      <c r="M8" s="34">
        <v>44.878999999999998</v>
      </c>
      <c r="N8" s="34">
        <v>44.947000000000003</v>
      </c>
      <c r="O8" s="34">
        <v>45.652000000000001</v>
      </c>
      <c r="P8" s="34">
        <v>46.637999999999998</v>
      </c>
      <c r="Q8" s="34">
        <v>49.425999999999995</v>
      </c>
      <c r="R8" s="34">
        <v>46.454999999999998</v>
      </c>
    </row>
    <row r="9" spans="1:18" ht="14.4">
      <c r="A9" s="7"/>
      <c r="B9" s="32" t="s">
        <v>24</v>
      </c>
      <c r="C9" s="32"/>
      <c r="D9" s="32"/>
      <c r="E9" s="32"/>
      <c r="F9" s="32"/>
      <c r="G9" s="34">
        <v>37.357999999999997</v>
      </c>
      <c r="H9" s="34">
        <v>37.834000000000003</v>
      </c>
      <c r="I9" s="34">
        <v>37.510999999999996</v>
      </c>
      <c r="J9" s="34">
        <v>36.825000000000003</v>
      </c>
      <c r="K9" s="34">
        <v>36.186</v>
      </c>
      <c r="L9" s="34">
        <v>36.054000000000002</v>
      </c>
      <c r="M9" s="34">
        <v>36.734999999999999</v>
      </c>
      <c r="N9" s="34">
        <v>36.305999999999997</v>
      </c>
      <c r="O9" s="34">
        <v>36.707999999999998</v>
      </c>
      <c r="P9" s="34">
        <v>36.611000000000004</v>
      </c>
      <c r="Q9" s="34">
        <v>36.350999999999999</v>
      </c>
      <c r="R9" s="34">
        <v>36.464999999999996</v>
      </c>
    </row>
    <row r="10" spans="1:18" ht="14.4">
      <c r="A10" s="7"/>
      <c r="B10" s="32" t="s">
        <v>25</v>
      </c>
      <c r="C10" s="32"/>
      <c r="D10" s="32"/>
      <c r="E10" s="32"/>
      <c r="F10" s="32"/>
      <c r="G10" s="34">
        <v>34.137999999999998</v>
      </c>
      <c r="H10" s="34">
        <v>35.153999999999996</v>
      </c>
      <c r="I10" s="34">
        <v>35.945999999999998</v>
      </c>
      <c r="J10" s="34">
        <v>36.369999999999997</v>
      </c>
      <c r="K10" s="34">
        <v>32.164000000000001</v>
      </c>
      <c r="L10" s="34">
        <v>29.832999999999998</v>
      </c>
      <c r="M10" s="34">
        <v>31.375999999999998</v>
      </c>
      <c r="N10" s="34">
        <v>31.303000000000001</v>
      </c>
      <c r="O10" s="34">
        <v>32.301000000000002</v>
      </c>
      <c r="P10" s="34">
        <v>33.122</v>
      </c>
      <c r="Q10" s="34">
        <v>33.700000000000003</v>
      </c>
      <c r="R10" s="34">
        <v>33.686999999999998</v>
      </c>
    </row>
    <row r="11" spans="1:18" ht="14.4">
      <c r="A11" s="7"/>
      <c r="B11" s="32" t="s">
        <v>26</v>
      </c>
      <c r="C11" s="32"/>
      <c r="D11" s="32"/>
      <c r="E11" s="32"/>
      <c r="F11" s="32"/>
      <c r="G11" s="34">
        <v>31.076000000000001</v>
      </c>
      <c r="H11" s="34">
        <v>29.773</v>
      </c>
      <c r="I11" s="34">
        <v>30.353999999999999</v>
      </c>
      <c r="J11" s="34">
        <v>31.064</v>
      </c>
      <c r="K11" s="34">
        <v>31.232000000000003</v>
      </c>
      <c r="L11" s="34">
        <v>34.778999999999996</v>
      </c>
      <c r="M11" s="34">
        <v>33.085999999999999</v>
      </c>
      <c r="N11" s="34">
        <v>31.337000000000003</v>
      </c>
      <c r="O11" s="34">
        <v>31.378999999999998</v>
      </c>
      <c r="P11" s="34">
        <v>31.342000000000002</v>
      </c>
      <c r="Q11" s="34">
        <v>32.274999999999999</v>
      </c>
      <c r="R11" s="34">
        <v>33.428000000000004</v>
      </c>
    </row>
    <row r="12" spans="1:18" ht="14.4">
      <c r="A12" s="7"/>
      <c r="B12" s="32" t="s">
        <v>27</v>
      </c>
      <c r="C12" s="32"/>
      <c r="D12" s="32"/>
      <c r="E12" s="32"/>
      <c r="F12" s="32"/>
      <c r="G12" s="34">
        <v>41.74</v>
      </c>
      <c r="H12" s="34">
        <v>42.019999999999996</v>
      </c>
      <c r="I12" s="34">
        <v>42.051000000000002</v>
      </c>
      <c r="J12" s="34">
        <v>41.400000000000006</v>
      </c>
      <c r="K12" s="34">
        <v>41.102000000000004</v>
      </c>
      <c r="L12" s="34">
        <v>40.85</v>
      </c>
      <c r="M12" s="34">
        <v>40.706999999999994</v>
      </c>
      <c r="N12" s="34">
        <v>41.936</v>
      </c>
      <c r="O12" s="34">
        <v>42.587000000000003</v>
      </c>
      <c r="P12" s="34">
        <v>43.533999999999999</v>
      </c>
      <c r="Q12" s="34">
        <v>43.754000000000005</v>
      </c>
      <c r="R12" s="34">
        <v>43.909000000000006</v>
      </c>
    </row>
    <row r="13" spans="1:18" ht="14.4">
      <c r="A13" s="7"/>
      <c r="B13" s="32" t="s">
        <v>28</v>
      </c>
      <c r="C13" s="32"/>
      <c r="D13" s="32"/>
      <c r="E13" s="32"/>
      <c r="F13" s="32"/>
      <c r="G13" s="34">
        <v>42.085000000000001</v>
      </c>
      <c r="H13" s="34">
        <v>42.676000000000002</v>
      </c>
      <c r="I13" s="34">
        <v>42.995000000000005</v>
      </c>
      <c r="J13" s="34">
        <v>42.292999999999999</v>
      </c>
      <c r="K13" s="34">
        <v>42.079000000000008</v>
      </c>
      <c r="L13" s="34">
        <v>41.236000000000004</v>
      </c>
      <c r="M13" s="34">
        <v>41.874000000000002</v>
      </c>
      <c r="N13" s="34">
        <v>43.058999999999997</v>
      </c>
      <c r="O13" s="34">
        <v>44.22</v>
      </c>
      <c r="P13" s="34">
        <v>45.136000000000003</v>
      </c>
      <c r="Q13" s="34">
        <v>45.390999999999998</v>
      </c>
      <c r="R13" s="34">
        <v>45.405999999999999</v>
      </c>
    </row>
    <row r="14" spans="1:18" ht="14.4">
      <c r="A14" s="7"/>
      <c r="B14" s="32" t="s">
        <v>29</v>
      </c>
      <c r="C14" s="32"/>
      <c r="D14" s="32"/>
      <c r="E14" s="32"/>
      <c r="F14" s="32"/>
      <c r="G14" s="34">
        <v>29.780999999999999</v>
      </c>
      <c r="H14" s="34">
        <v>31.077999999999999</v>
      </c>
      <c r="I14" s="34">
        <v>30.2</v>
      </c>
      <c r="J14" s="34">
        <v>31.052999999999997</v>
      </c>
      <c r="K14" s="34">
        <v>30.85</v>
      </c>
      <c r="L14" s="34">
        <v>30.771999999999998</v>
      </c>
      <c r="M14" s="34">
        <v>32.113999999999997</v>
      </c>
      <c r="N14" s="34">
        <v>33.606999999999999</v>
      </c>
      <c r="O14" s="34">
        <v>35.382999999999996</v>
      </c>
      <c r="P14" s="34">
        <v>35.497999999999998</v>
      </c>
      <c r="Q14" s="34">
        <v>35.686</v>
      </c>
      <c r="R14" s="34">
        <v>36.78</v>
      </c>
    </row>
    <row r="15" spans="1:18" ht="14.4">
      <c r="A15" s="7"/>
      <c r="B15" s="32" t="s">
        <v>30</v>
      </c>
      <c r="C15" s="32"/>
      <c r="D15" s="32"/>
      <c r="E15" s="32"/>
      <c r="F15" s="32"/>
      <c r="G15" s="34">
        <v>37.103999999999999</v>
      </c>
      <c r="H15" s="34">
        <v>36.570999999999998</v>
      </c>
      <c r="I15" s="34">
        <v>36.596000000000004</v>
      </c>
      <c r="J15" s="34">
        <v>39.433</v>
      </c>
      <c r="K15" s="34">
        <v>39.51</v>
      </c>
      <c r="L15" s="34">
        <v>39.066000000000003</v>
      </c>
      <c r="M15" s="34">
        <v>37.408999999999999</v>
      </c>
      <c r="N15" s="34">
        <v>36.369</v>
      </c>
      <c r="O15" s="34">
        <v>38.475999999999999</v>
      </c>
      <c r="P15" s="34">
        <v>38.061999999999998</v>
      </c>
      <c r="Q15" s="34">
        <v>38.128</v>
      </c>
      <c r="R15" s="34">
        <v>39.277999999999999</v>
      </c>
    </row>
    <row r="16" spans="1:18" ht="14.4">
      <c r="A16" s="7"/>
      <c r="B16" s="32" t="s">
        <v>31</v>
      </c>
      <c r="C16" s="32"/>
      <c r="D16" s="32"/>
      <c r="E16" s="32"/>
      <c r="F16" s="32"/>
      <c r="G16" s="34">
        <v>36.646999999999998</v>
      </c>
      <c r="H16" s="34">
        <v>39.561</v>
      </c>
      <c r="I16" s="34">
        <v>40.537999999999997</v>
      </c>
      <c r="J16" s="34">
        <v>38.986000000000004</v>
      </c>
      <c r="K16" s="34">
        <v>35.256999999999998</v>
      </c>
      <c r="L16" s="34">
        <v>31.928999999999998</v>
      </c>
      <c r="M16" s="34">
        <v>33.388999999999996</v>
      </c>
      <c r="N16" s="34">
        <v>34.456000000000003</v>
      </c>
      <c r="O16" s="34">
        <v>35.283000000000001</v>
      </c>
      <c r="P16" s="34">
        <v>35.989999999999995</v>
      </c>
      <c r="Q16" s="34">
        <v>38.921999999999997</v>
      </c>
      <c r="R16" s="34">
        <v>37.115000000000002</v>
      </c>
    </row>
    <row r="17" spans="1:18" ht="14.4">
      <c r="A17" s="7"/>
      <c r="B17" s="32" t="s">
        <v>32</v>
      </c>
      <c r="C17" s="32"/>
      <c r="D17" s="32"/>
      <c r="E17" s="32"/>
      <c r="F17" s="32"/>
      <c r="G17" s="34">
        <v>28.828999999999997</v>
      </c>
      <c r="H17" s="34">
        <v>29.260999999999999</v>
      </c>
      <c r="I17" s="34">
        <v>30.681999999999999</v>
      </c>
      <c r="J17" s="34">
        <v>30.231999999999999</v>
      </c>
      <c r="K17" s="34">
        <v>28.327999999999999</v>
      </c>
      <c r="L17" s="34">
        <v>27.254999999999999</v>
      </c>
      <c r="M17" s="34">
        <v>26.960999999999999</v>
      </c>
      <c r="N17" s="34">
        <v>26.940999999999999</v>
      </c>
      <c r="O17" s="34">
        <v>27.313000000000002</v>
      </c>
      <c r="P17" s="34">
        <v>28.032</v>
      </c>
      <c r="Q17" s="34">
        <v>28.566000000000003</v>
      </c>
      <c r="R17" s="34">
        <v>23.466000000000001</v>
      </c>
    </row>
    <row r="18" spans="1:18" ht="14.4">
      <c r="A18" s="7"/>
      <c r="B18" s="32" t="s">
        <v>33</v>
      </c>
      <c r="C18" s="32"/>
      <c r="D18" s="32"/>
      <c r="E18" s="32"/>
      <c r="F18" s="32"/>
      <c r="G18" s="34">
        <v>39.221000000000004</v>
      </c>
      <c r="H18" s="34">
        <v>39.028999999999996</v>
      </c>
      <c r="I18" s="34">
        <v>40.439</v>
      </c>
      <c r="J18" s="34">
        <v>41.56</v>
      </c>
      <c r="K18" s="34">
        <v>41.588000000000001</v>
      </c>
      <c r="L18" s="34">
        <v>41.944000000000003</v>
      </c>
      <c r="M18" s="34">
        <v>41.72</v>
      </c>
      <c r="N18" s="34">
        <v>41.764000000000003</v>
      </c>
      <c r="O18" s="34">
        <v>43.768000000000001</v>
      </c>
      <c r="P18" s="34">
        <v>43.855000000000004</v>
      </c>
      <c r="Q18" s="34">
        <v>43.564</v>
      </c>
      <c r="R18" s="34">
        <v>43.197000000000003</v>
      </c>
    </row>
    <row r="19" spans="1:18" ht="14.4">
      <c r="A19" s="7"/>
      <c r="B19" s="32" t="s">
        <v>34</v>
      </c>
      <c r="C19" s="32"/>
      <c r="D19" s="32"/>
      <c r="E19" s="32"/>
      <c r="F19" s="32"/>
      <c r="G19" s="34">
        <v>36.844000000000001</v>
      </c>
      <c r="H19" s="34">
        <v>38.094000000000001</v>
      </c>
      <c r="I19" s="34">
        <v>36.073</v>
      </c>
      <c r="J19" s="34">
        <v>36.424999999999997</v>
      </c>
      <c r="K19" s="34">
        <v>37.067</v>
      </c>
      <c r="L19" s="34">
        <v>38.908000000000001</v>
      </c>
      <c r="M19" s="34">
        <v>37.968000000000004</v>
      </c>
      <c r="N19" s="34">
        <v>37.822000000000003</v>
      </c>
      <c r="O19" s="34">
        <v>38.756999999999998</v>
      </c>
      <c r="P19" s="34">
        <v>38.072000000000003</v>
      </c>
      <c r="Q19" s="34">
        <v>38.328000000000003</v>
      </c>
      <c r="R19" s="34">
        <v>36.914000000000001</v>
      </c>
    </row>
    <row r="20" spans="1:18" ht="14.4">
      <c r="A20" s="7"/>
      <c r="B20" s="32" t="s">
        <v>35</v>
      </c>
      <c r="C20" s="32"/>
      <c r="D20" s="32"/>
      <c r="E20" s="32"/>
      <c r="F20" s="32"/>
      <c r="G20" s="33">
        <v>34.209000000000003</v>
      </c>
      <c r="H20" s="33">
        <v>36.045000000000002</v>
      </c>
      <c r="I20" s="33">
        <v>35.294000000000004</v>
      </c>
      <c r="J20" s="33">
        <v>33.862000000000002</v>
      </c>
      <c r="K20" s="33">
        <v>32.900999999999996</v>
      </c>
      <c r="L20" s="33">
        <v>30.253</v>
      </c>
      <c r="M20" s="33">
        <v>30.268999999999998</v>
      </c>
      <c r="N20" s="33">
        <v>30.449000000000002</v>
      </c>
      <c r="O20" s="33">
        <v>32.047000000000004</v>
      </c>
      <c r="P20" s="33">
        <v>31.252000000000002</v>
      </c>
      <c r="Q20" s="33">
        <v>32.524999999999999</v>
      </c>
      <c r="R20" s="33">
        <v>32.759</v>
      </c>
    </row>
    <row r="21" spans="1:18" ht="14.4">
      <c r="A21" s="7"/>
      <c r="B21" s="32" t="s">
        <v>36</v>
      </c>
      <c r="C21" s="32"/>
      <c r="D21" s="32"/>
      <c r="E21" s="32"/>
      <c r="F21" s="32"/>
      <c r="G21" s="33">
        <v>42.408000000000001</v>
      </c>
      <c r="H21" s="33">
        <v>42.597000000000001</v>
      </c>
      <c r="I21" s="33">
        <v>42.830999999999996</v>
      </c>
      <c r="J21" s="33">
        <v>42.127000000000002</v>
      </c>
      <c r="K21" s="33">
        <v>41.444000000000003</v>
      </c>
      <c r="L21" s="33">
        <v>41.217999999999996</v>
      </c>
      <c r="M21" s="33">
        <v>41.946999999999996</v>
      </c>
      <c r="N21" s="33">
        <v>42.083999999999996</v>
      </c>
      <c r="O21" s="33">
        <v>41.506</v>
      </c>
      <c r="P21" s="33">
        <v>39.924999999999997</v>
      </c>
      <c r="Q21" s="33">
        <v>38.674999999999997</v>
      </c>
      <c r="R21" s="33">
        <v>38.064</v>
      </c>
    </row>
    <row r="22" spans="1:18" ht="14.4">
      <c r="A22" s="7"/>
      <c r="B22" s="32" t="s">
        <v>37</v>
      </c>
      <c r="C22" s="32"/>
      <c r="D22" s="32"/>
      <c r="E22" s="32"/>
      <c r="F22" s="32"/>
      <c r="G22" s="33">
        <v>30.044999999999998</v>
      </c>
      <c r="H22" s="33">
        <v>30.716000000000001</v>
      </c>
      <c r="I22" s="33">
        <v>31.234999999999996</v>
      </c>
      <c r="J22" s="33">
        <v>31.707999999999998</v>
      </c>
      <c r="K22" s="33">
        <v>31.629000000000005</v>
      </c>
      <c r="L22" s="33">
        <v>29.826000000000001</v>
      </c>
      <c r="M22" s="33">
        <v>30.306000000000001</v>
      </c>
      <c r="N22" s="33">
        <v>32.234000000000002</v>
      </c>
      <c r="O22" s="33">
        <v>31.686</v>
      </c>
      <c r="P22" s="33">
        <v>33.988</v>
      </c>
      <c r="Q22" s="33">
        <v>34.078999999999994</v>
      </c>
      <c r="R22" s="33">
        <v>34.4</v>
      </c>
    </row>
    <row r="23" spans="1:18" ht="14.4">
      <c r="A23" s="7"/>
      <c r="B23" s="32" t="s">
        <v>38</v>
      </c>
      <c r="C23" s="32"/>
      <c r="D23" s="32"/>
      <c r="E23" s="32"/>
      <c r="F23" s="32"/>
      <c r="G23" s="33">
        <v>31.951999999999998</v>
      </c>
      <c r="H23" s="33">
        <v>32.301000000000002</v>
      </c>
      <c r="I23" s="33">
        <v>33.058</v>
      </c>
      <c r="J23" s="33">
        <v>32.819000000000003</v>
      </c>
      <c r="K23" s="33">
        <v>32.825999999999993</v>
      </c>
      <c r="L23" s="33">
        <v>31.357000000000003</v>
      </c>
      <c r="M23" s="33">
        <v>32.33</v>
      </c>
      <c r="N23" s="33">
        <v>33.207999999999998</v>
      </c>
      <c r="O23" s="33">
        <v>32.512</v>
      </c>
      <c r="P23" s="33">
        <v>32.285000000000004</v>
      </c>
      <c r="Q23" s="33">
        <v>31.89</v>
      </c>
      <c r="R23" s="33">
        <v>32.341999999999999</v>
      </c>
    </row>
    <row r="24" spans="1:18" ht="27">
      <c r="A24" s="7"/>
      <c r="B24" s="32" t="s">
        <v>39</v>
      </c>
      <c r="C24" s="32"/>
      <c r="D24" s="32"/>
      <c r="E24" s="32"/>
      <c r="F24" s="32"/>
      <c r="G24" s="33">
        <v>34.622999999999998</v>
      </c>
      <c r="H24" s="33">
        <v>34.353000000000002</v>
      </c>
      <c r="I24" s="33">
        <v>33.914000000000001</v>
      </c>
      <c r="J24" s="33">
        <v>34.177999999999997</v>
      </c>
      <c r="K24" s="33">
        <v>33.369</v>
      </c>
      <c r="L24" s="33">
        <v>32.211999999999996</v>
      </c>
      <c r="M24" s="33">
        <v>32.382999999999996</v>
      </c>
      <c r="N24" s="33">
        <v>33.085999999999999</v>
      </c>
      <c r="O24" s="33">
        <v>33.525999999999996</v>
      </c>
      <c r="P24" s="33">
        <v>33.942999999999998</v>
      </c>
      <c r="Q24" s="33">
        <v>32.923999999999999</v>
      </c>
      <c r="R24" s="33">
        <v>33.296999999999997</v>
      </c>
    </row>
    <row r="25" spans="1:18" ht="27">
      <c r="A25" s="7"/>
      <c r="B25" s="32" t="s">
        <v>40</v>
      </c>
      <c r="C25" s="32"/>
      <c r="D25" s="32"/>
      <c r="E25" s="32"/>
      <c r="F25" s="32"/>
      <c r="G25" s="33">
        <v>31.357999999999997</v>
      </c>
      <c r="H25" s="33">
        <v>31.135999999999999</v>
      </c>
      <c r="I25" s="33">
        <v>29.14</v>
      </c>
      <c r="J25" s="33">
        <v>28.988000000000003</v>
      </c>
      <c r="K25" s="33">
        <v>28.798999999999999</v>
      </c>
      <c r="L25" s="33">
        <v>28.686</v>
      </c>
      <c r="M25" s="33">
        <v>27.85</v>
      </c>
      <c r="N25" s="33">
        <v>28.387</v>
      </c>
      <c r="O25" s="33">
        <v>28.189</v>
      </c>
      <c r="P25" s="33">
        <v>30.130000000000003</v>
      </c>
      <c r="Q25" s="33">
        <v>31.081</v>
      </c>
      <c r="R25" s="33">
        <v>32.097999999999999</v>
      </c>
    </row>
    <row r="26" spans="1:18" ht="14.4">
      <c r="A26" s="1"/>
      <c r="B26" s="32" t="s">
        <v>41</v>
      </c>
      <c r="C26" s="32"/>
      <c r="D26" s="32"/>
      <c r="E26" s="32"/>
      <c r="F26" s="32"/>
      <c r="G26" s="33">
        <v>45.510999999999996</v>
      </c>
      <c r="H26" s="33">
        <v>46.451000000000001</v>
      </c>
      <c r="I26" s="33">
        <v>45.8</v>
      </c>
      <c r="J26" s="33">
        <v>44.79</v>
      </c>
      <c r="K26" s="33">
        <v>43.832000000000001</v>
      </c>
      <c r="L26" s="33">
        <v>43.927999999999997</v>
      </c>
      <c r="M26" s="33">
        <v>43.061</v>
      </c>
      <c r="N26" s="33">
        <v>42.352999999999994</v>
      </c>
      <c r="O26" s="33">
        <v>42.417000000000002</v>
      </c>
      <c r="P26" s="33">
        <v>42.775000000000006</v>
      </c>
      <c r="Q26" s="33">
        <v>42.636000000000003</v>
      </c>
      <c r="R26" s="33">
        <v>43.184999999999995</v>
      </c>
    </row>
    <row r="27" spans="1:18" ht="14.4">
      <c r="A27" s="3"/>
      <c r="B27" s="32" t="s">
        <v>42</v>
      </c>
      <c r="C27" s="32"/>
      <c r="D27" s="32"/>
      <c r="E27" s="32"/>
      <c r="F27" s="32"/>
      <c r="G27" s="33">
        <v>26.450000000000003</v>
      </c>
      <c r="H27" s="33">
        <v>26.541</v>
      </c>
      <c r="I27" s="33">
        <v>26.367000000000001</v>
      </c>
      <c r="J27" s="33">
        <v>26.130000000000003</v>
      </c>
      <c r="K27" s="33">
        <v>26.43</v>
      </c>
      <c r="L27" s="33">
        <v>27.047000000000001</v>
      </c>
      <c r="M27" s="33">
        <v>26.465</v>
      </c>
      <c r="N27" s="33">
        <v>27.007999999999999</v>
      </c>
      <c r="O27" s="33">
        <v>26.776</v>
      </c>
      <c r="P27" s="33">
        <v>26.882000000000001</v>
      </c>
      <c r="Q27" s="33">
        <v>27.028000000000002</v>
      </c>
      <c r="R27" s="33">
        <v>27.890999999999998</v>
      </c>
    </row>
    <row r="28" spans="1:18" ht="14.4">
      <c r="A28" s="3"/>
      <c r="B28" s="32" t="s">
        <v>43</v>
      </c>
      <c r="C28" s="32"/>
      <c r="D28" s="32"/>
      <c r="E28" s="32"/>
      <c r="F28" s="32"/>
      <c r="G28" s="33">
        <v>24.072000000000003</v>
      </c>
      <c r="H28" s="33">
        <v>24.256999999999998</v>
      </c>
      <c r="I28" s="33">
        <v>24.523</v>
      </c>
      <c r="J28" s="33">
        <v>24.081</v>
      </c>
      <c r="K28" s="33">
        <v>24.222999999999999</v>
      </c>
      <c r="L28" s="33">
        <v>24.635999999999999</v>
      </c>
      <c r="M28" s="33">
        <v>26.199000000000005</v>
      </c>
      <c r="N28" s="33">
        <v>27.830000000000002</v>
      </c>
      <c r="O28" s="33">
        <v>27.637999999999998</v>
      </c>
      <c r="P28" s="33">
        <v>29.265999999999998</v>
      </c>
      <c r="Q28" s="33">
        <v>28.763000000000002</v>
      </c>
      <c r="R28" s="33">
        <v>30.031000000000002</v>
      </c>
    </row>
    <row r="30" spans="1:18" ht="26.4">
      <c r="B30" s="82" t="s">
        <v>144</v>
      </c>
    </row>
    <row r="32" spans="1:18">
      <c r="B32" s="23" t="s">
        <v>0</v>
      </c>
      <c r="C32" s="23">
        <v>2000</v>
      </c>
      <c r="D32" s="23">
        <v>2001</v>
      </c>
      <c r="E32" s="23">
        <v>2002</v>
      </c>
      <c r="F32" s="23">
        <v>2003</v>
      </c>
      <c r="G32" s="23">
        <v>2004</v>
      </c>
      <c r="H32" s="23">
        <v>2005</v>
      </c>
      <c r="I32" s="23">
        <v>2006</v>
      </c>
      <c r="J32" s="23">
        <v>2007</v>
      </c>
      <c r="K32" s="23">
        <v>2008</v>
      </c>
      <c r="L32" s="23">
        <v>2009</v>
      </c>
      <c r="M32" s="23">
        <v>2010</v>
      </c>
      <c r="N32" s="23">
        <v>2011</v>
      </c>
      <c r="O32" s="23">
        <v>2012</v>
      </c>
      <c r="P32" s="23">
        <v>2013</v>
      </c>
      <c r="Q32" s="23">
        <v>2014</v>
      </c>
      <c r="R32" s="23" t="s">
        <v>75</v>
      </c>
    </row>
    <row r="33" spans="2:18">
      <c r="B33" s="32" t="s">
        <v>20</v>
      </c>
      <c r="C33" s="33">
        <v>14.148</v>
      </c>
      <c r="D33" s="33">
        <v>13.917999999999999</v>
      </c>
      <c r="E33" s="33">
        <v>13.848000000000001</v>
      </c>
      <c r="F33" s="33">
        <v>14.021000000000001</v>
      </c>
      <c r="G33" s="33">
        <v>13.743</v>
      </c>
      <c r="H33" s="33">
        <v>13.486000000000001</v>
      </c>
      <c r="I33" s="33">
        <v>13.215</v>
      </c>
      <c r="J33" s="33">
        <v>12.756</v>
      </c>
      <c r="K33" s="33">
        <v>12.9</v>
      </c>
      <c r="L33" s="33">
        <v>13.928000000000001</v>
      </c>
      <c r="M33" s="33">
        <v>13.718999999999999</v>
      </c>
      <c r="N33" s="33">
        <v>13.763</v>
      </c>
      <c r="O33" s="33">
        <v>13.903</v>
      </c>
      <c r="P33" s="33">
        <v>13.88</v>
      </c>
      <c r="Q33" s="33">
        <v>13.944000000000001</v>
      </c>
      <c r="R33" s="33">
        <v>14.003</v>
      </c>
    </row>
    <row r="34" spans="2:18">
      <c r="B34" s="32" t="s">
        <v>21</v>
      </c>
      <c r="C34" s="33">
        <v>11.613</v>
      </c>
      <c r="D34" s="33">
        <v>11.52</v>
      </c>
      <c r="E34" s="33">
        <v>11.398999999999999</v>
      </c>
      <c r="F34" s="33">
        <v>11.476000000000001</v>
      </c>
      <c r="G34" s="33">
        <v>11.438000000000001</v>
      </c>
      <c r="H34" s="33">
        <v>11.427</v>
      </c>
      <c r="I34" s="33">
        <v>11.351000000000001</v>
      </c>
      <c r="J34" s="33">
        <v>11.22</v>
      </c>
      <c r="K34" s="33">
        <v>11.38</v>
      </c>
      <c r="L34" s="33">
        <v>11.795</v>
      </c>
      <c r="M34" s="33">
        <v>11.676</v>
      </c>
      <c r="N34" s="33">
        <v>11.696</v>
      </c>
      <c r="O34" s="33">
        <v>11.807</v>
      </c>
      <c r="P34" s="33">
        <v>12.084</v>
      </c>
      <c r="Q34" s="33">
        <v>12.185</v>
      </c>
      <c r="R34" s="33">
        <v>12.297000000000001</v>
      </c>
    </row>
    <row r="35" spans="2:18">
      <c r="B35" s="32" t="s">
        <v>22</v>
      </c>
      <c r="C35" s="33">
        <v>13.519</v>
      </c>
      <c r="D35" s="33">
        <v>13.744999999999999</v>
      </c>
      <c r="E35" s="33">
        <v>13.974</v>
      </c>
      <c r="F35" s="33">
        <v>13.792999999999999</v>
      </c>
      <c r="G35" s="33">
        <v>13.569000000000001</v>
      </c>
      <c r="H35" s="33">
        <v>13.34</v>
      </c>
      <c r="I35" s="33">
        <v>13.257</v>
      </c>
      <c r="J35" s="33">
        <v>13.279</v>
      </c>
      <c r="K35" s="33">
        <v>13.699</v>
      </c>
      <c r="L35" s="33">
        <v>14.180999999999999</v>
      </c>
      <c r="M35" s="33">
        <v>13.856</v>
      </c>
      <c r="N35" s="33">
        <v>14.037000000000001</v>
      </c>
      <c r="O35" s="33">
        <v>14.326000000000001</v>
      </c>
      <c r="P35" s="33">
        <v>14.484</v>
      </c>
      <c r="Q35" s="33">
        <v>14.371</v>
      </c>
      <c r="R35" s="33">
        <v>14.428000000000001</v>
      </c>
    </row>
    <row r="36" spans="2:18">
      <c r="B36" s="32" t="s">
        <v>23</v>
      </c>
      <c r="C36" s="33">
        <v>0.53400000000000003</v>
      </c>
      <c r="D36" s="33">
        <v>0.53400000000000003</v>
      </c>
      <c r="E36" s="33">
        <v>0.02</v>
      </c>
      <c r="F36" s="33">
        <v>3.5999999999999997E-2</v>
      </c>
      <c r="G36" s="33">
        <v>3.5000000000000003E-2</v>
      </c>
      <c r="H36" s="33">
        <v>3.3000000000000002E-2</v>
      </c>
      <c r="I36" s="33">
        <v>2.8000000000000001E-2</v>
      </c>
      <c r="J36" s="33">
        <v>1.2999999999999999E-2</v>
      </c>
      <c r="K36" s="33">
        <v>1.2999999999999999E-2</v>
      </c>
      <c r="L36" s="33">
        <v>1.2999999999999999E-2</v>
      </c>
      <c r="M36" s="33">
        <v>0.05</v>
      </c>
      <c r="N36" s="33">
        <v>5.3999999999999999E-2</v>
      </c>
      <c r="O36" s="33">
        <v>3.9E-2</v>
      </c>
      <c r="P36" s="33">
        <v>3.7999999999999999E-2</v>
      </c>
      <c r="Q36" s="34">
        <v>3.6999999999999998E-2</v>
      </c>
      <c r="R36" s="34">
        <v>2.7E-2</v>
      </c>
    </row>
    <row r="37" spans="2:18">
      <c r="B37" s="32" t="s">
        <v>24</v>
      </c>
      <c r="C37" s="33">
        <v>13.773</v>
      </c>
      <c r="D37" s="33">
        <v>13.993</v>
      </c>
      <c r="E37" s="33">
        <v>13.811999999999999</v>
      </c>
      <c r="F37" s="33">
        <v>13.727</v>
      </c>
      <c r="G37" s="33">
        <v>13.763999999999999</v>
      </c>
      <c r="H37" s="33">
        <v>13.829000000000001</v>
      </c>
      <c r="I37" s="33">
        <v>13.622</v>
      </c>
      <c r="J37" s="33">
        <v>13.298999999999999</v>
      </c>
      <c r="K37" s="33">
        <v>13.615</v>
      </c>
      <c r="L37" s="33">
        <v>14.432</v>
      </c>
      <c r="M37" s="33">
        <v>14.691000000000001</v>
      </c>
      <c r="N37" s="33">
        <v>14.503</v>
      </c>
      <c r="O37" s="33">
        <v>14.757</v>
      </c>
      <c r="P37" s="33">
        <v>14.526</v>
      </c>
      <c r="Q37" s="33">
        <v>14.239000000000001</v>
      </c>
      <c r="R37" s="33">
        <v>14.391</v>
      </c>
    </row>
    <row r="38" spans="2:18">
      <c r="B38" s="32" t="s">
        <v>25</v>
      </c>
      <c r="C38" s="33">
        <v>11.295</v>
      </c>
      <c r="D38" s="33">
        <v>11.491</v>
      </c>
      <c r="E38" s="33">
        <v>11.455</v>
      </c>
      <c r="F38" s="33">
        <v>11.52</v>
      </c>
      <c r="G38" s="33">
        <v>11.534000000000001</v>
      </c>
      <c r="H38" s="33">
        <v>11.518000000000001</v>
      </c>
      <c r="I38" s="33">
        <v>11.544</v>
      </c>
      <c r="J38" s="33">
        <v>11.577999999999999</v>
      </c>
      <c r="K38" s="33">
        <v>11.646000000000001</v>
      </c>
      <c r="L38" s="33">
        <v>11.756</v>
      </c>
      <c r="M38" s="33">
        <v>11.629</v>
      </c>
      <c r="N38" s="33">
        <v>11.614000000000001</v>
      </c>
      <c r="O38" s="33">
        <v>11.398999999999999</v>
      </c>
      <c r="P38" s="33">
        <v>11.3</v>
      </c>
      <c r="Q38" s="33">
        <v>11.384</v>
      </c>
      <c r="R38" s="33">
        <v>11.159000000000001</v>
      </c>
    </row>
    <row r="39" spans="2:18">
      <c r="B39" s="32" t="s">
        <v>26</v>
      </c>
      <c r="C39" s="33">
        <v>4.3</v>
      </c>
      <c r="D39" s="33">
        <v>4.1980000000000004</v>
      </c>
      <c r="E39" s="33">
        <v>4.6100000000000003</v>
      </c>
      <c r="F39" s="33">
        <v>4.5839999999999996</v>
      </c>
      <c r="G39" s="33">
        <v>4.5540000000000003</v>
      </c>
      <c r="H39" s="33">
        <v>4.5339999999999998</v>
      </c>
      <c r="I39" s="33">
        <v>4.3920000000000003</v>
      </c>
      <c r="J39" s="33">
        <v>4.5670000000000002</v>
      </c>
      <c r="K39" s="33">
        <v>5.085</v>
      </c>
      <c r="L39" s="33">
        <v>5.8879999999999999</v>
      </c>
      <c r="M39" s="33">
        <v>5.93</v>
      </c>
      <c r="N39" s="33">
        <v>5.5330000000000004</v>
      </c>
      <c r="O39" s="33">
        <v>5.4749999999999996</v>
      </c>
      <c r="P39" s="33">
        <v>5.2510000000000003</v>
      </c>
      <c r="Q39" s="33">
        <v>5.3449999999999998</v>
      </c>
      <c r="R39" s="33">
        <v>5.423</v>
      </c>
    </row>
    <row r="40" spans="2:18">
      <c r="B40" s="32" t="s">
        <v>27</v>
      </c>
      <c r="C40" s="33">
        <v>11.55</v>
      </c>
      <c r="D40" s="33">
        <v>11.605</v>
      </c>
      <c r="E40" s="33">
        <v>11.476000000000001</v>
      </c>
      <c r="F40" s="33">
        <v>11.303000000000001</v>
      </c>
      <c r="G40" s="33">
        <v>11.195</v>
      </c>
      <c r="H40" s="33">
        <v>11.47</v>
      </c>
      <c r="I40" s="33">
        <v>11.733000000000001</v>
      </c>
      <c r="J40" s="33">
        <v>11.448</v>
      </c>
      <c r="K40" s="33">
        <v>11.518000000000001</v>
      </c>
      <c r="L40" s="33">
        <v>12.173</v>
      </c>
      <c r="M40" s="33">
        <v>12.096</v>
      </c>
      <c r="N40" s="33">
        <v>12.068</v>
      </c>
      <c r="O40" s="33">
        <v>12.635999999999999</v>
      </c>
      <c r="P40" s="33">
        <v>12.598000000000001</v>
      </c>
      <c r="Q40" s="33">
        <v>12.657999999999999</v>
      </c>
      <c r="R40" s="33">
        <v>12.73</v>
      </c>
    </row>
    <row r="41" spans="2:18">
      <c r="B41" s="32" t="s">
        <v>28</v>
      </c>
      <c r="C41" s="33">
        <v>20.548999999999999</v>
      </c>
      <c r="D41" s="33">
        <v>20.811</v>
      </c>
      <c r="E41" s="33">
        <v>20.858000000000001</v>
      </c>
      <c r="F41" s="33">
        <v>21.062999999999999</v>
      </c>
      <c r="G41" s="33">
        <v>19.992000000000001</v>
      </c>
      <c r="H41" s="33">
        <v>20.763000000000002</v>
      </c>
      <c r="I41" s="33">
        <v>21.881</v>
      </c>
      <c r="J41" s="33">
        <v>21.81</v>
      </c>
      <c r="K41" s="33">
        <v>22.138000000000002</v>
      </c>
      <c r="L41" s="33">
        <v>22.824000000000002</v>
      </c>
      <c r="M41" s="33">
        <v>22.533000000000001</v>
      </c>
      <c r="N41" s="33">
        <v>23.16</v>
      </c>
      <c r="O41" s="33">
        <v>23.64</v>
      </c>
      <c r="P41" s="33">
        <v>24.024000000000001</v>
      </c>
      <c r="Q41" s="33">
        <v>24.420999999999999</v>
      </c>
      <c r="R41" s="33">
        <v>24.248999999999999</v>
      </c>
    </row>
    <row r="42" spans="2:18">
      <c r="B42" s="32" t="s">
        <v>29</v>
      </c>
      <c r="C42" s="33">
        <v>9.9499999999999993</v>
      </c>
      <c r="D42" s="33">
        <v>10.118</v>
      </c>
      <c r="E42" s="33">
        <v>11.016999999999999</v>
      </c>
      <c r="F42" s="33">
        <v>11.153</v>
      </c>
      <c r="G42" s="33">
        <v>10.503</v>
      </c>
      <c r="H42" s="33">
        <v>10.782</v>
      </c>
      <c r="I42" s="33">
        <v>10.492000000000001</v>
      </c>
      <c r="J42" s="33">
        <v>10.909000000000001</v>
      </c>
      <c r="K42" s="33">
        <v>10.971</v>
      </c>
      <c r="L42" s="33">
        <v>10.468999999999999</v>
      </c>
      <c r="M42" s="33">
        <v>10.811999999999999</v>
      </c>
      <c r="N42" s="33">
        <v>10.458</v>
      </c>
      <c r="O42" s="33">
        <v>10.757999999999999</v>
      </c>
      <c r="P42" s="33">
        <v>10.629</v>
      </c>
      <c r="Q42" s="33">
        <v>10.089</v>
      </c>
      <c r="R42" s="33">
        <v>10.433999999999999</v>
      </c>
    </row>
    <row r="43" spans="2:18">
      <c r="B43" s="32" t="s">
        <v>30</v>
      </c>
      <c r="C43" s="33">
        <v>11.71</v>
      </c>
      <c r="D43" s="33">
        <v>11.467000000000001</v>
      </c>
      <c r="E43" s="33">
        <v>11.571</v>
      </c>
      <c r="F43" s="33">
        <v>11.455</v>
      </c>
      <c r="G43" s="33">
        <v>11.146000000000001</v>
      </c>
      <c r="H43" s="33">
        <v>11.278</v>
      </c>
      <c r="I43" s="33">
        <v>11.266999999999999</v>
      </c>
      <c r="J43" s="33">
        <v>12.452</v>
      </c>
      <c r="K43" s="33">
        <v>12.455</v>
      </c>
      <c r="L43" s="33">
        <v>12.069000000000001</v>
      </c>
      <c r="M43" s="33">
        <v>11.371</v>
      </c>
      <c r="N43" s="33">
        <v>12.193</v>
      </c>
      <c r="O43" s="33">
        <v>12.72</v>
      </c>
      <c r="P43" s="33">
        <v>12.757</v>
      </c>
      <c r="Q43" s="33">
        <v>12.705</v>
      </c>
      <c r="R43" s="33">
        <v>13.08</v>
      </c>
    </row>
    <row r="44" spans="2:18">
      <c r="B44" s="32" t="s">
        <v>31</v>
      </c>
      <c r="C44" s="33">
        <v>0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33">
        <v>0</v>
      </c>
    </row>
    <row r="45" spans="2:18">
      <c r="B45" s="32" t="s">
        <v>32</v>
      </c>
      <c r="C45" s="33">
        <v>3.4569999999999999</v>
      </c>
      <c r="D45" s="33">
        <v>3.5659999999999998</v>
      </c>
      <c r="E45" s="33">
        <v>3.5059999999999998</v>
      </c>
      <c r="F45" s="33">
        <v>3.4940000000000002</v>
      </c>
      <c r="G45" s="33">
        <v>3.621</v>
      </c>
      <c r="H45" s="33">
        <v>3.645</v>
      </c>
      <c r="I45" s="33">
        <v>3.677</v>
      </c>
      <c r="J45" s="33">
        <v>3.9249999999999998</v>
      </c>
      <c r="K45" s="33">
        <v>4.226</v>
      </c>
      <c r="L45" s="33">
        <v>4.2240000000000002</v>
      </c>
      <c r="M45" s="33">
        <v>4.01</v>
      </c>
      <c r="N45" s="33">
        <v>4.2</v>
      </c>
      <c r="O45" s="33">
        <v>3.8690000000000002</v>
      </c>
      <c r="P45" s="33">
        <v>4.05</v>
      </c>
      <c r="Q45" s="33">
        <v>4.1139999999999999</v>
      </c>
      <c r="R45" s="33">
        <v>3.327</v>
      </c>
    </row>
    <row r="46" spans="2:18">
      <c r="B46" s="32" t="s">
        <v>33</v>
      </c>
      <c r="C46" s="33">
        <v>11.59</v>
      </c>
      <c r="D46" s="33">
        <v>11.491</v>
      </c>
      <c r="E46" s="33">
        <v>11.667999999999999</v>
      </c>
      <c r="F46" s="33">
        <v>11.818</v>
      </c>
      <c r="G46" s="33">
        <v>11.86</v>
      </c>
      <c r="H46" s="33">
        <v>12.04</v>
      </c>
      <c r="I46" s="33">
        <v>11.976000000000001</v>
      </c>
      <c r="J46" s="33">
        <v>12.474</v>
      </c>
      <c r="K46" s="33">
        <v>12.954000000000001</v>
      </c>
      <c r="L46" s="33">
        <v>13.201000000000001</v>
      </c>
      <c r="M46" s="33">
        <v>13.032999999999999</v>
      </c>
      <c r="N46" s="33">
        <v>12.925000000000001</v>
      </c>
      <c r="O46" s="33">
        <v>13.073</v>
      </c>
      <c r="P46" s="33">
        <v>13.117000000000001</v>
      </c>
      <c r="Q46" s="33">
        <v>13.007</v>
      </c>
      <c r="R46" s="33">
        <v>13.073</v>
      </c>
    </row>
    <row r="47" spans="2:18">
      <c r="B47" s="32" t="s">
        <v>34</v>
      </c>
      <c r="C47" s="33">
        <v>9.4290000000000003</v>
      </c>
      <c r="D47" s="33">
        <v>10.189</v>
      </c>
      <c r="E47" s="33">
        <v>10.291</v>
      </c>
      <c r="F47" s="33">
        <v>10.477</v>
      </c>
      <c r="G47" s="33">
        <v>10.372</v>
      </c>
      <c r="H47" s="33">
        <v>10.372999999999999</v>
      </c>
      <c r="I47" s="33">
        <v>9.7929999999999993</v>
      </c>
      <c r="J47" s="33">
        <v>9.8049999999999997</v>
      </c>
      <c r="K47" s="33">
        <v>10.294</v>
      </c>
      <c r="L47" s="33">
        <v>11.353999999999999</v>
      </c>
      <c r="M47" s="33">
        <v>10.711</v>
      </c>
      <c r="N47" s="33">
        <v>10.750999999999999</v>
      </c>
      <c r="O47" s="33">
        <v>10.943</v>
      </c>
      <c r="P47" s="33">
        <v>10.667</v>
      </c>
      <c r="Q47" s="33">
        <v>10.670999999999999</v>
      </c>
      <c r="R47" s="33">
        <v>10.362</v>
      </c>
    </row>
    <row r="48" spans="2:18">
      <c r="B48" s="32" t="s">
        <v>35</v>
      </c>
      <c r="C48" s="33">
        <v>0</v>
      </c>
      <c r="D48" s="33">
        <v>0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  <c r="R48" s="33">
        <v>0</v>
      </c>
    </row>
    <row r="49" spans="2:18">
      <c r="B49" s="32" t="s">
        <v>36</v>
      </c>
      <c r="C49" s="33">
        <v>0</v>
      </c>
      <c r="D49" s="33">
        <v>0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33">
        <v>0</v>
      </c>
    </row>
    <row r="50" spans="2:18">
      <c r="B50" s="32" t="s">
        <v>37</v>
      </c>
      <c r="C50" s="33">
        <v>7.2839999999999998</v>
      </c>
      <c r="D50" s="33">
        <v>7.4989999999999997</v>
      </c>
      <c r="E50" s="33">
        <v>7.52</v>
      </c>
      <c r="F50" s="33">
        <v>7.6970000000000001</v>
      </c>
      <c r="G50" s="33">
        <v>7.3159999999999998</v>
      </c>
      <c r="H50" s="33">
        <v>7.5170000000000003</v>
      </c>
      <c r="I50" s="33">
        <v>7.5110000000000001</v>
      </c>
      <c r="J50" s="33">
        <v>7.569</v>
      </c>
      <c r="K50" s="33">
        <v>7.7889999999999997</v>
      </c>
      <c r="L50" s="33">
        <v>7.992</v>
      </c>
      <c r="M50" s="33">
        <v>7.9909999999999997</v>
      </c>
      <c r="N50" s="33">
        <v>8.31</v>
      </c>
      <c r="O50" s="33">
        <v>8.391</v>
      </c>
      <c r="P50" s="33">
        <v>8.4670000000000005</v>
      </c>
      <c r="Q50" s="33">
        <v>8.4529999999999994</v>
      </c>
      <c r="R50" s="33">
        <v>8.5220000000000002</v>
      </c>
    </row>
    <row r="51" spans="2:18">
      <c r="B51" s="32" t="s">
        <v>38</v>
      </c>
      <c r="C51" s="33">
        <v>5.5739999999999998</v>
      </c>
      <c r="D51" s="33">
        <v>5.633</v>
      </c>
      <c r="E51" s="33">
        <v>5.407</v>
      </c>
      <c r="F51" s="33">
        <v>5.758</v>
      </c>
      <c r="G51" s="33">
        <v>6.0709999999999997</v>
      </c>
      <c r="H51" s="33">
        <v>6.1230000000000002</v>
      </c>
      <c r="I51" s="33">
        <v>6.1520000000000001</v>
      </c>
      <c r="J51" s="33">
        <v>6.0890000000000004</v>
      </c>
      <c r="K51" s="33">
        <v>6.2850000000000001</v>
      </c>
      <c r="L51" s="33">
        <v>6.2160000000000002</v>
      </c>
      <c r="M51" s="33">
        <v>6.1909999999999998</v>
      </c>
      <c r="N51" s="33">
        <v>6.23</v>
      </c>
      <c r="O51" s="33">
        <v>6.2279999999999998</v>
      </c>
      <c r="P51" s="33">
        <v>6.0979999999999999</v>
      </c>
      <c r="Q51" s="33">
        <v>5.9870000000000001</v>
      </c>
      <c r="R51" s="33">
        <v>6.0579999999999998</v>
      </c>
    </row>
    <row r="52" spans="2:18" ht="26.4">
      <c r="B52" s="32" t="s">
        <v>39</v>
      </c>
      <c r="C52" s="33">
        <v>14.395</v>
      </c>
      <c r="D52" s="33">
        <v>14.371</v>
      </c>
      <c r="E52" s="33">
        <v>14.757999999999999</v>
      </c>
      <c r="F52" s="33">
        <v>14.961</v>
      </c>
      <c r="G52" s="33">
        <v>14.709</v>
      </c>
      <c r="H52" s="33">
        <v>14.782999999999999</v>
      </c>
      <c r="I52" s="33">
        <v>14.869</v>
      </c>
      <c r="J52" s="33">
        <v>14.965</v>
      </c>
      <c r="K52" s="33">
        <v>14.832000000000001</v>
      </c>
      <c r="L52" s="33">
        <v>14.22</v>
      </c>
      <c r="M52" s="33">
        <v>14.57</v>
      </c>
      <c r="N52" s="33">
        <v>14.602</v>
      </c>
      <c r="O52" s="33">
        <v>14.701000000000001</v>
      </c>
      <c r="P52" s="33">
        <v>14.715999999999999</v>
      </c>
      <c r="Q52" s="33">
        <v>14.5</v>
      </c>
      <c r="R52" s="33">
        <v>14.484999999999999</v>
      </c>
    </row>
    <row r="53" spans="2:18" ht="26.4">
      <c r="B53" s="32" t="s">
        <v>40</v>
      </c>
      <c r="C53" s="33">
        <v>13.651</v>
      </c>
      <c r="D53" s="33">
        <v>13.815</v>
      </c>
      <c r="E53" s="33">
        <v>14.141999999999999</v>
      </c>
      <c r="F53" s="33">
        <v>13.262</v>
      </c>
      <c r="G53" s="33">
        <v>12.606999999999999</v>
      </c>
      <c r="H53" s="33">
        <v>12.015000000000001</v>
      </c>
      <c r="I53" s="33">
        <v>11.345000000000001</v>
      </c>
      <c r="J53" s="33">
        <v>11.285</v>
      </c>
      <c r="K53" s="33">
        <v>11.385999999999999</v>
      </c>
      <c r="L53" s="33">
        <v>12.089</v>
      </c>
      <c r="M53" s="33">
        <v>11.776</v>
      </c>
      <c r="N53" s="33">
        <v>11.834</v>
      </c>
      <c r="O53" s="33">
        <v>12.1</v>
      </c>
      <c r="P53" s="33">
        <v>13.036</v>
      </c>
      <c r="Q53" s="33">
        <v>13.166</v>
      </c>
      <c r="R53" s="33">
        <v>13.565</v>
      </c>
    </row>
    <row r="54" spans="2:18">
      <c r="B54" s="32" t="s">
        <v>41</v>
      </c>
      <c r="C54" s="33">
        <v>5.3280000000000003</v>
      </c>
      <c r="D54" s="33">
        <v>5.5250000000000004</v>
      </c>
      <c r="E54" s="33">
        <v>5.4409999999999998</v>
      </c>
      <c r="F54" s="33">
        <v>5.3369999999999997</v>
      </c>
      <c r="G54" s="33">
        <v>5.2480000000000002</v>
      </c>
      <c r="H54" s="33">
        <v>5.194</v>
      </c>
      <c r="I54" s="33">
        <v>5.15</v>
      </c>
      <c r="J54" s="33">
        <v>5.1239999999999997</v>
      </c>
      <c r="K54" s="33">
        <v>5.258</v>
      </c>
      <c r="L54" s="33">
        <v>5.4370000000000003</v>
      </c>
      <c r="M54" s="33">
        <v>5.2130000000000001</v>
      </c>
      <c r="N54" s="33">
        <v>5.3390000000000004</v>
      </c>
      <c r="O54" s="33">
        <v>5.4710000000000001</v>
      </c>
      <c r="P54" s="33">
        <v>5.5049999999999999</v>
      </c>
      <c r="Q54" s="33">
        <v>5.4530000000000003</v>
      </c>
      <c r="R54" s="33">
        <v>5.3879999999999999</v>
      </c>
    </row>
    <row r="55" spans="2:18">
      <c r="B55" s="32" t="s">
        <v>42</v>
      </c>
      <c r="C55" s="33">
        <v>6.6760000000000002</v>
      </c>
      <c r="D55" s="33">
        <v>6.8719999999999999</v>
      </c>
      <c r="E55" s="33">
        <v>7.0469999999999997</v>
      </c>
      <c r="F55" s="33">
        <v>6.8319999999999999</v>
      </c>
      <c r="G55" s="33">
        <v>6.4610000000000003</v>
      </c>
      <c r="H55" s="33">
        <v>6.3440000000000003</v>
      </c>
      <c r="I55" s="33">
        <v>6.1779999999999999</v>
      </c>
      <c r="J55" s="33">
        <v>6.08</v>
      </c>
      <c r="K55" s="33">
        <v>6.1159999999999997</v>
      </c>
      <c r="L55" s="33">
        <v>6.4690000000000003</v>
      </c>
      <c r="M55" s="33">
        <v>6.3120000000000003</v>
      </c>
      <c r="N55" s="33">
        <v>6.6040000000000001</v>
      </c>
      <c r="O55" s="33">
        <v>6.7</v>
      </c>
      <c r="P55" s="33">
        <v>6.6970000000000001</v>
      </c>
      <c r="Q55" s="33">
        <v>6.7190000000000003</v>
      </c>
      <c r="R55" s="33">
        <v>6.8659999999999997</v>
      </c>
    </row>
    <row r="56" spans="2:18">
      <c r="B56" s="32" t="s">
        <v>43</v>
      </c>
      <c r="C56" s="33">
        <v>4.5259999999999998</v>
      </c>
      <c r="D56" s="33">
        <v>5.6210000000000004</v>
      </c>
      <c r="E56" s="33">
        <v>4.87</v>
      </c>
      <c r="F56" s="33">
        <v>5.3959999999999999</v>
      </c>
      <c r="G56" s="33">
        <v>5.75</v>
      </c>
      <c r="H56" s="33">
        <v>5.4429999999999996</v>
      </c>
      <c r="I56" s="33">
        <v>5.4880000000000004</v>
      </c>
      <c r="J56" s="33">
        <v>5.2240000000000002</v>
      </c>
      <c r="K56" s="33">
        <v>6.0640000000000001</v>
      </c>
      <c r="L56" s="33">
        <v>6.0460000000000003</v>
      </c>
      <c r="M56" s="33">
        <v>6.5250000000000004</v>
      </c>
      <c r="N56" s="33">
        <v>7.7590000000000003</v>
      </c>
      <c r="O56" s="33">
        <v>7.51</v>
      </c>
      <c r="P56" s="33">
        <v>8.0310000000000006</v>
      </c>
      <c r="Q56" s="33">
        <v>8.2070000000000007</v>
      </c>
      <c r="R56" s="33">
        <v>8.7210000000000001</v>
      </c>
    </row>
    <row r="57" spans="2:18">
      <c r="C57" s="85">
        <f>AVERAGE(C33:C56)</f>
        <v>8.5354583333333345</v>
      </c>
      <c r="D57" s="85">
        <f t="shared" ref="D57:R57" si="0">AVERAGE(D33:D56)</f>
        <v>8.665916666666666</v>
      </c>
      <c r="E57" s="85">
        <f t="shared" si="0"/>
        <v>8.6954166666666683</v>
      </c>
      <c r="F57" s="85">
        <f t="shared" si="0"/>
        <v>8.7151250000000005</v>
      </c>
      <c r="G57" s="85">
        <f t="shared" si="0"/>
        <v>8.5620000000000012</v>
      </c>
      <c r="H57" s="85">
        <f t="shared" si="0"/>
        <v>8.580708333333332</v>
      </c>
      <c r="I57" s="85">
        <f t="shared" si="0"/>
        <v>8.5383750000000003</v>
      </c>
      <c r="J57" s="85">
        <f t="shared" si="0"/>
        <v>8.5779583333333331</v>
      </c>
      <c r="K57" s="85">
        <f t="shared" si="0"/>
        <v>8.7759999999999998</v>
      </c>
      <c r="L57" s="85">
        <f t="shared" si="0"/>
        <v>9.032333333333332</v>
      </c>
      <c r="M57" s="85">
        <f t="shared" si="0"/>
        <v>8.9456250000000015</v>
      </c>
      <c r="N57" s="85">
        <f t="shared" si="0"/>
        <v>9.0680416666666677</v>
      </c>
      <c r="O57" s="85">
        <f t="shared" si="0"/>
        <v>9.1852499999999981</v>
      </c>
      <c r="P57" s="85">
        <f t="shared" si="0"/>
        <v>9.2481250000000017</v>
      </c>
      <c r="Q57" s="85">
        <f t="shared" si="0"/>
        <v>9.2356250000000006</v>
      </c>
      <c r="R57" s="85">
        <f t="shared" si="0"/>
        <v>9.2745000000000015</v>
      </c>
    </row>
  </sheetData>
  <mergeCells count="1">
    <mergeCell ref="B3:R3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C6:T36"/>
  <sheetViews>
    <sheetView topLeftCell="C1" workbookViewId="0">
      <selection activeCell="H31" sqref="H31:S31"/>
    </sheetView>
  </sheetViews>
  <sheetFormatPr baseColWidth="10" defaultRowHeight="13.2"/>
  <cols>
    <col min="3" max="3" width="54.109375" customWidth="1"/>
  </cols>
  <sheetData>
    <row r="6" spans="3:20">
      <c r="D6">
        <v>2000</v>
      </c>
      <c r="E6">
        <v>2001</v>
      </c>
      <c r="F6">
        <v>2002</v>
      </c>
      <c r="G6">
        <v>2003</v>
      </c>
      <c r="H6">
        <v>2004</v>
      </c>
      <c r="I6">
        <v>2005</v>
      </c>
      <c r="J6">
        <v>2006</v>
      </c>
      <c r="K6">
        <v>2007</v>
      </c>
      <c r="L6">
        <v>2008</v>
      </c>
      <c r="M6">
        <v>2009</v>
      </c>
      <c r="N6">
        <v>2010</v>
      </c>
      <c r="O6">
        <v>2011</v>
      </c>
      <c r="P6">
        <v>2012</v>
      </c>
      <c r="Q6">
        <v>2013</v>
      </c>
      <c r="R6">
        <v>2014</v>
      </c>
      <c r="S6">
        <v>2015</v>
      </c>
      <c r="T6">
        <v>2016</v>
      </c>
    </row>
    <row r="7" spans="3:20">
      <c r="C7" t="s">
        <v>145</v>
      </c>
      <c r="D7" s="86">
        <v>0.10945610380306157</v>
      </c>
      <c r="E7" s="86">
        <v>0.11352863019084673</v>
      </c>
      <c r="F7" s="86">
        <v>0.11206459937561966</v>
      </c>
      <c r="G7" s="86">
        <v>0.10350854209026099</v>
      </c>
      <c r="H7" s="86">
        <v>0.10371401838063597</v>
      </c>
      <c r="I7" s="86">
        <v>0.10881533324009623</v>
      </c>
      <c r="J7" s="86">
        <v>0.11201338985622079</v>
      </c>
      <c r="K7" s="86">
        <v>0.11673748229099398</v>
      </c>
      <c r="L7" s="86">
        <v>0.11656967663847245</v>
      </c>
      <c r="M7" s="86">
        <v>0.12409397773334946</v>
      </c>
      <c r="N7" s="86">
        <v>0.13094380461179941</v>
      </c>
      <c r="O7" s="86">
        <v>0.12501524094588543</v>
      </c>
      <c r="P7" s="86">
        <v>0.14059477024682437</v>
      </c>
      <c r="Q7" s="86">
        <v>0.14550512046982947</v>
      </c>
      <c r="R7" s="86">
        <v>0.14358742678767192</v>
      </c>
      <c r="S7" s="86">
        <v>0.15721303888872312</v>
      </c>
      <c r="T7" s="86">
        <v>0.14500136308186984</v>
      </c>
    </row>
    <row r="8" spans="3:20">
      <c r="C8" t="s">
        <v>78</v>
      </c>
      <c r="D8" s="86">
        <v>9.0168764666191892E-2</v>
      </c>
      <c r="E8" s="86">
        <v>9.5996980699855849E-2</v>
      </c>
      <c r="F8" s="86">
        <v>9.4772992277704138E-2</v>
      </c>
      <c r="G8" s="86">
        <v>8.9474410840838917E-2</v>
      </c>
      <c r="H8" s="86">
        <v>8.8927425336936747E-2</v>
      </c>
      <c r="I8" s="86">
        <v>9.4524785012004578E-2</v>
      </c>
      <c r="J8" s="86">
        <v>9.6300682949659197E-2</v>
      </c>
      <c r="K8" s="86">
        <v>0.10060473531791966</v>
      </c>
      <c r="L8" s="86">
        <v>0.10145521010057296</v>
      </c>
      <c r="M8" s="86">
        <v>0.10700053679700183</v>
      </c>
      <c r="N8" s="86">
        <v>0.11312348342795747</v>
      </c>
      <c r="O8" s="86">
        <v>0.11014006330218437</v>
      </c>
      <c r="P8" s="86">
        <v>0.12611365402971894</v>
      </c>
      <c r="Q8" s="86">
        <v>0.13149075939659152</v>
      </c>
      <c r="R8" s="86">
        <v>0.13004496453295197</v>
      </c>
      <c r="S8" s="86">
        <v>0.13674547517876742</v>
      </c>
      <c r="T8" s="86">
        <v>0.12800200492361002</v>
      </c>
    </row>
    <row r="9" spans="3:20">
      <c r="C9" t="s">
        <v>79</v>
      </c>
      <c r="D9" s="86">
        <v>9.1352548757164587E-2</v>
      </c>
      <c r="E9" s="86">
        <v>9.754370879533146E-2</v>
      </c>
      <c r="F9" s="86">
        <v>9.7523630854015803E-2</v>
      </c>
      <c r="G9" s="86">
        <v>9.2907159444654566E-2</v>
      </c>
      <c r="H9" s="86">
        <v>9.2550976099773113E-2</v>
      </c>
      <c r="I9" s="86">
        <v>9.825908100436348E-2</v>
      </c>
      <c r="J9" s="86">
        <v>9.9830627515541837E-2</v>
      </c>
      <c r="K9" s="86">
        <v>0.10511862155373818</v>
      </c>
      <c r="L9" s="86">
        <v>0.10537963428730009</v>
      </c>
      <c r="M9" s="86">
        <v>0.10956210611470442</v>
      </c>
      <c r="N9" s="86">
        <v>0.12015180975897947</v>
      </c>
      <c r="O9" s="86">
        <v>0.12060287741101217</v>
      </c>
      <c r="P9" s="86">
        <v>0.12810864458491591</v>
      </c>
      <c r="Q9" s="86">
        <v>0.13410877646695651</v>
      </c>
      <c r="R9" s="86">
        <v>0.1331167890233875</v>
      </c>
      <c r="S9" s="86">
        <v>0.13925394801431634</v>
      </c>
      <c r="T9" s="86">
        <v>0.12947216854802954</v>
      </c>
    </row>
    <row r="10" spans="3:20">
      <c r="C10" t="s">
        <v>94</v>
      </c>
      <c r="D10" s="86">
        <v>1.9287339136869679E-2</v>
      </c>
      <c r="E10" s="86">
        <v>1.7531649490990883E-2</v>
      </c>
      <c r="F10" s="86">
        <v>1.7291607097915527E-2</v>
      </c>
      <c r="G10" s="86">
        <v>1.4034131249422075E-2</v>
      </c>
      <c r="H10" s="86">
        <v>1.478659304369922E-2</v>
      </c>
      <c r="I10" s="86">
        <v>1.4290548228091662E-2</v>
      </c>
      <c r="J10" s="86">
        <v>1.57127069065616E-2</v>
      </c>
      <c r="K10" s="86">
        <v>1.6132746973074322E-2</v>
      </c>
      <c r="L10" s="86">
        <v>1.5114466537899492E-2</v>
      </c>
      <c r="M10" s="86">
        <v>1.7093440936347633E-2</v>
      </c>
      <c r="N10" s="86">
        <v>1.7820321183841931E-2</v>
      </c>
      <c r="O10" s="86">
        <v>1.4875177643701049E-2</v>
      </c>
      <c r="P10" s="86">
        <v>1.4481116217105433E-2</v>
      </c>
      <c r="Q10" s="86">
        <v>1.4014361073237948E-2</v>
      </c>
      <c r="R10" s="86">
        <v>1.3542462254719957E-2</v>
      </c>
      <c r="S10" s="86">
        <v>2.0467563709955703E-2</v>
      </c>
      <c r="T10" s="86">
        <v>1.6999358158259811E-2</v>
      </c>
    </row>
    <row r="11" spans="3:20"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</row>
    <row r="12" spans="3:20">
      <c r="C12" t="s">
        <v>146</v>
      </c>
      <c r="D12" s="86">
        <v>3.0177298051472382E-3</v>
      </c>
      <c r="E12" s="86">
        <v>4.7361798359380897E-3</v>
      </c>
      <c r="F12" s="86">
        <v>5.6422549368461737E-3</v>
      </c>
      <c r="G12" s="86">
        <v>6.6849897198393675E-3</v>
      </c>
      <c r="H12" s="86">
        <v>6.8838731841115389E-3</v>
      </c>
      <c r="I12" s="86">
        <v>6.9256923238526615E-3</v>
      </c>
      <c r="J12" s="86">
        <v>5.8353673303242906E-3</v>
      </c>
      <c r="K12" s="86">
        <v>5.9825562944450534E-3</v>
      </c>
      <c r="L12" s="86">
        <v>6.2001945329890791E-3</v>
      </c>
      <c r="M12" s="86">
        <v>6.6165234854026599E-3</v>
      </c>
      <c r="N12" s="86">
        <v>6.3615703452474109E-3</v>
      </c>
      <c r="O12" s="86">
        <v>6.604167796465295E-3</v>
      </c>
      <c r="P12" s="86">
        <v>7.2493051312270667E-3</v>
      </c>
      <c r="Q12" s="86">
        <v>7.4328337838360202E-3</v>
      </c>
      <c r="R12" s="86">
        <v>7.2758742303669893E-3</v>
      </c>
      <c r="S12" s="86">
        <v>9.433331181704252E-3</v>
      </c>
      <c r="T12" s="86">
        <v>9.2805672869706399E-3</v>
      </c>
    </row>
    <row r="13" spans="3:20"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</row>
    <row r="14" spans="3:20">
      <c r="C14" t="s">
        <v>147</v>
      </c>
      <c r="D14" s="86">
        <v>1.2441038246941826E-2</v>
      </c>
      <c r="E14" s="86">
        <v>2.1844976879086604E-2</v>
      </c>
      <c r="F14" s="86">
        <v>2.6877220435596118E-2</v>
      </c>
      <c r="G14" s="86">
        <v>2.7734525721247877E-2</v>
      </c>
      <c r="H14" s="86">
        <v>2.7973701397542731E-2</v>
      </c>
      <c r="I14" s="86">
        <v>2.6717615700307552E-2</v>
      </c>
      <c r="J14" s="86">
        <v>3.3245460714300741E-2</v>
      </c>
      <c r="K14" s="86">
        <v>3.5127811649284135E-2</v>
      </c>
      <c r="L14" s="86">
        <v>3.3949539205087247E-2</v>
      </c>
      <c r="M14" s="86">
        <v>3.296501588602152E-2</v>
      </c>
      <c r="N14" s="86">
        <v>3.6523521611538178E-2</v>
      </c>
      <c r="O14" s="86">
        <v>5.0088355960165191E-2</v>
      </c>
      <c r="P14" s="86">
        <v>5.409114725833921E-2</v>
      </c>
      <c r="Q14" s="86">
        <v>4.7792908140181077E-2</v>
      </c>
      <c r="R14" s="86">
        <v>4.6123553271939996E-2</v>
      </c>
      <c r="S14" s="86">
        <v>5.0430710113453771E-2</v>
      </c>
      <c r="T14" s="86">
        <v>4.8479075119835444E-2</v>
      </c>
    </row>
    <row r="15" spans="3:20"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</row>
    <row r="16" spans="3:20">
      <c r="C16" t="s">
        <v>95</v>
      </c>
      <c r="D16" s="86">
        <v>0.12491487185515064</v>
      </c>
      <c r="E16" s="86">
        <v>0.14010978690587142</v>
      </c>
      <c r="F16" s="86">
        <v>0.14458407474806195</v>
      </c>
      <c r="G16" s="86">
        <v>0.13792805753134824</v>
      </c>
      <c r="H16" s="86">
        <v>0.13857159296229024</v>
      </c>
      <c r="I16" s="86">
        <v>0.14245864126425645</v>
      </c>
      <c r="J16" s="86">
        <v>0.15109421790084582</v>
      </c>
      <c r="K16" s="86">
        <v>0.15784785023472317</v>
      </c>
      <c r="L16" s="86">
        <v>0.15671941037654877</v>
      </c>
      <c r="M16" s="86">
        <v>0.16367551710477363</v>
      </c>
      <c r="N16" s="86">
        <v>0.173828896568585</v>
      </c>
      <c r="O16" s="86">
        <v>0.18170776470251593</v>
      </c>
      <c r="P16" s="86">
        <v>0.20193522263639066</v>
      </c>
      <c r="Q16" s="86">
        <v>0.20073086239384658</v>
      </c>
      <c r="R16" s="86">
        <v>0.19698685428997892</v>
      </c>
      <c r="S16" s="86">
        <v>0.21707708018388114</v>
      </c>
      <c r="T16" s="86">
        <v>0.20276100548867593</v>
      </c>
    </row>
    <row r="17" spans="3:20">
      <c r="C17" t="s">
        <v>96</v>
      </c>
      <c r="D17" s="86">
        <v>0.12609865594612332</v>
      </c>
      <c r="E17" s="86">
        <v>0.14165651500134704</v>
      </c>
      <c r="F17" s="86">
        <v>0.14733471332437362</v>
      </c>
      <c r="G17" s="86">
        <v>0.14136080613516389</v>
      </c>
      <c r="H17" s="86">
        <v>0.14219514372512662</v>
      </c>
      <c r="I17" s="86">
        <v>0.14619293725661536</v>
      </c>
      <c r="J17" s="86">
        <v>0.15462416246672847</v>
      </c>
      <c r="K17" s="86">
        <v>0.1623617364705417</v>
      </c>
      <c r="L17" s="86">
        <v>0.16064383456327591</v>
      </c>
      <c r="M17" s="86">
        <v>0.16623708642247623</v>
      </c>
      <c r="N17" s="86">
        <v>0.18085722289960701</v>
      </c>
      <c r="O17" s="86">
        <v>0.19217057881134372</v>
      </c>
      <c r="P17" s="86">
        <v>0.20393021319158763</v>
      </c>
      <c r="Q17" s="86">
        <v>0.20334887946421157</v>
      </c>
      <c r="R17" s="86">
        <v>0.20005867878041445</v>
      </c>
      <c r="S17" s="86">
        <v>0.21958555301943006</v>
      </c>
      <c r="T17" s="86">
        <v>0.20423116911309541</v>
      </c>
    </row>
    <row r="18" spans="3:20">
      <c r="C18" t="s">
        <v>97</v>
      </c>
      <c r="D18" s="86">
        <v>-1.183784090972681E-3</v>
      </c>
      <c r="E18" s="86">
        <v>-1.5467280954756246E-3</v>
      </c>
      <c r="F18" s="86">
        <v>-2.7506385763116648E-3</v>
      </c>
      <c r="G18" s="86">
        <v>-3.4327486038156496E-3</v>
      </c>
      <c r="H18" s="86">
        <v>-3.6235507628363806E-3</v>
      </c>
      <c r="I18" s="86">
        <v>-3.7342959923589158E-3</v>
      </c>
      <c r="J18" s="86">
        <v>-3.5299445658826534E-3</v>
      </c>
      <c r="K18" s="86">
        <v>-4.5138862358185261E-3</v>
      </c>
      <c r="L18" s="86">
        <v>-3.9244241867271434E-3</v>
      </c>
      <c r="M18" s="86">
        <v>-2.5615693177026E-3</v>
      </c>
      <c r="N18" s="86">
        <v>-7.0283263310220168E-3</v>
      </c>
      <c r="O18" s="86">
        <v>-1.0462814108827795E-2</v>
      </c>
      <c r="P18" s="86">
        <v>-1.9949905551969738E-3</v>
      </c>
      <c r="Q18" s="86">
        <v>-2.6180170703649919E-3</v>
      </c>
      <c r="R18" s="86">
        <v>-3.0718244904355263E-3</v>
      </c>
      <c r="S18" s="86">
        <v>-2.5084728355489194E-3</v>
      </c>
      <c r="T18" s="86">
        <v>-1.4701636244194849E-3</v>
      </c>
    </row>
    <row r="19" spans="3:20">
      <c r="C19" t="s">
        <v>148</v>
      </c>
      <c r="D19" s="86">
        <v>0.17070824414324906</v>
      </c>
      <c r="E19" s="86">
        <v>0.17504337296218606</v>
      </c>
      <c r="F19" s="86">
        <v>0.17621363341408813</v>
      </c>
      <c r="G19" s="86">
        <v>0.17788310900108498</v>
      </c>
      <c r="H19" s="86">
        <v>0.18076661915733427</v>
      </c>
      <c r="I19" s="86">
        <v>0.18644231164021235</v>
      </c>
      <c r="J19" s="86">
        <v>0.19333027704718256</v>
      </c>
      <c r="K19" s="86">
        <v>0.19907656692136977</v>
      </c>
      <c r="L19" s="86">
        <v>0.19964081290034716</v>
      </c>
      <c r="M19" s="86">
        <v>0.1944765660591489</v>
      </c>
      <c r="N19" s="86">
        <v>0.19795176323755195</v>
      </c>
      <c r="O19" s="86">
        <v>0.2029158455404961</v>
      </c>
      <c r="P19" s="86">
        <v>0.20783806742332339</v>
      </c>
      <c r="Q19" s="86">
        <v>0.2104369100146776</v>
      </c>
      <c r="R19" s="86">
        <v>0.21027358717928482</v>
      </c>
      <c r="S19" s="86">
        <v>0.2122498157079071</v>
      </c>
      <c r="T19" s="86"/>
    </row>
    <row r="24" spans="3:20">
      <c r="D24" s="87">
        <v>2000</v>
      </c>
      <c r="E24" s="87">
        <v>2001</v>
      </c>
      <c r="F24" s="87">
        <v>2002</v>
      </c>
      <c r="G24" s="87">
        <v>2003</v>
      </c>
      <c r="H24">
        <v>2004</v>
      </c>
      <c r="I24">
        <v>2005</v>
      </c>
      <c r="J24">
        <v>2006</v>
      </c>
      <c r="K24">
        <v>2007</v>
      </c>
      <c r="L24">
        <v>2008</v>
      </c>
      <c r="M24">
        <v>2009</v>
      </c>
      <c r="N24">
        <v>2010</v>
      </c>
      <c r="O24">
        <v>2011</v>
      </c>
      <c r="P24">
        <v>2012</v>
      </c>
      <c r="Q24">
        <v>2013</v>
      </c>
      <c r="R24">
        <v>2014</v>
      </c>
      <c r="S24">
        <v>2015</v>
      </c>
      <c r="T24">
        <v>2016</v>
      </c>
    </row>
    <row r="25" spans="3:20">
      <c r="C25" t="s">
        <v>145</v>
      </c>
      <c r="D25" s="88">
        <f>+D7*100</f>
        <v>10.945610380306157</v>
      </c>
      <c r="E25" s="88">
        <f t="shared" ref="E25:T25" si="0">+E7*100</f>
        <v>11.352863019084673</v>
      </c>
      <c r="F25" s="88">
        <f t="shared" si="0"/>
        <v>11.206459937561966</v>
      </c>
      <c r="G25" s="88">
        <f t="shared" si="0"/>
        <v>10.3508542090261</v>
      </c>
      <c r="H25" s="16">
        <f t="shared" si="0"/>
        <v>10.371401838063598</v>
      </c>
      <c r="I25" s="16">
        <f t="shared" si="0"/>
        <v>10.881533324009624</v>
      </c>
      <c r="J25" s="16">
        <f t="shared" si="0"/>
        <v>11.20133898562208</v>
      </c>
      <c r="K25" s="16">
        <f t="shared" si="0"/>
        <v>11.673748229099399</v>
      </c>
      <c r="L25" s="16">
        <f t="shared" si="0"/>
        <v>11.656967663847245</v>
      </c>
      <c r="M25" s="16">
        <f t="shared" si="0"/>
        <v>12.409397773334947</v>
      </c>
      <c r="N25" s="16">
        <f t="shared" si="0"/>
        <v>13.094380461179941</v>
      </c>
      <c r="O25" s="16">
        <f t="shared" si="0"/>
        <v>12.501524094588543</v>
      </c>
      <c r="P25" s="16">
        <f t="shared" si="0"/>
        <v>14.059477024682437</v>
      </c>
      <c r="Q25" s="16">
        <f t="shared" si="0"/>
        <v>14.550512046982947</v>
      </c>
      <c r="R25" s="16">
        <f t="shared" si="0"/>
        <v>14.358742678767191</v>
      </c>
      <c r="S25" s="16">
        <f t="shared" si="0"/>
        <v>15.721303888872312</v>
      </c>
      <c r="T25" s="16">
        <f t="shared" si="0"/>
        <v>14.500136308186985</v>
      </c>
    </row>
    <row r="26" spans="3:20">
      <c r="C26" t="s">
        <v>78</v>
      </c>
      <c r="D26" s="88">
        <f t="shared" ref="D26:T26" si="1">+D8*100</f>
        <v>9.0168764666191894</v>
      </c>
      <c r="E26" s="88">
        <f t="shared" si="1"/>
        <v>9.5996980699855854</v>
      </c>
      <c r="F26" s="88">
        <f t="shared" si="1"/>
        <v>9.4772992277704144</v>
      </c>
      <c r="G26" s="88">
        <f t="shared" si="1"/>
        <v>8.9474410840838914</v>
      </c>
      <c r="H26" s="16">
        <f t="shared" si="1"/>
        <v>8.8927425336936743</v>
      </c>
      <c r="I26" s="16">
        <f t="shared" si="1"/>
        <v>9.4524785012004582</v>
      </c>
      <c r="J26" s="16">
        <f t="shared" si="1"/>
        <v>9.6300682949659198</v>
      </c>
      <c r="K26" s="16">
        <f t="shared" si="1"/>
        <v>10.060473531791967</v>
      </c>
      <c r="L26" s="16">
        <f t="shared" si="1"/>
        <v>10.145521010057296</v>
      </c>
      <c r="M26" s="16">
        <f t="shared" si="1"/>
        <v>10.700053679700183</v>
      </c>
      <c r="N26" s="16">
        <f t="shared" si="1"/>
        <v>11.312348342795747</v>
      </c>
      <c r="O26" s="16">
        <f t="shared" si="1"/>
        <v>11.014006330218438</v>
      </c>
      <c r="P26" s="16">
        <f t="shared" si="1"/>
        <v>12.611365402971893</v>
      </c>
      <c r="Q26" s="16">
        <f t="shared" si="1"/>
        <v>13.149075939659152</v>
      </c>
      <c r="R26" s="16">
        <f t="shared" si="1"/>
        <v>13.004496453295197</v>
      </c>
      <c r="S26" s="16">
        <f t="shared" si="1"/>
        <v>13.674547517876743</v>
      </c>
      <c r="T26" s="16">
        <f t="shared" si="1"/>
        <v>12.800200492361002</v>
      </c>
    </row>
    <row r="27" spans="3:20">
      <c r="C27" t="s">
        <v>94</v>
      </c>
      <c r="D27" s="88">
        <f t="shared" ref="D27:T27" si="2">+D10*100</f>
        <v>1.9287339136869679</v>
      </c>
      <c r="E27" s="88">
        <f t="shared" si="2"/>
        <v>1.7531649490990884</v>
      </c>
      <c r="F27" s="88">
        <f t="shared" si="2"/>
        <v>1.7291607097915527</v>
      </c>
      <c r="G27" s="88">
        <f t="shared" si="2"/>
        <v>1.4034131249422075</v>
      </c>
      <c r="H27" s="16">
        <f t="shared" si="2"/>
        <v>1.4786593043699221</v>
      </c>
      <c r="I27" s="16">
        <f t="shared" si="2"/>
        <v>1.4290548228091662</v>
      </c>
      <c r="J27" s="16">
        <f t="shared" si="2"/>
        <v>1.57127069065616</v>
      </c>
      <c r="K27" s="16">
        <f t="shared" si="2"/>
        <v>1.6132746973074323</v>
      </c>
      <c r="L27" s="16">
        <f t="shared" si="2"/>
        <v>1.5114466537899491</v>
      </c>
      <c r="M27" s="16">
        <f t="shared" si="2"/>
        <v>1.7093440936347633</v>
      </c>
      <c r="N27" s="16">
        <f t="shared" si="2"/>
        <v>1.7820321183841932</v>
      </c>
      <c r="O27" s="16">
        <f t="shared" si="2"/>
        <v>1.487517764370105</v>
      </c>
      <c r="P27" s="16">
        <f t="shared" si="2"/>
        <v>1.4481116217105434</v>
      </c>
      <c r="Q27" s="16">
        <f t="shared" si="2"/>
        <v>1.4014361073237949</v>
      </c>
      <c r="R27" s="16">
        <f t="shared" si="2"/>
        <v>1.3542462254719956</v>
      </c>
      <c r="S27" s="16">
        <f t="shared" si="2"/>
        <v>2.0467563709955705</v>
      </c>
      <c r="T27" s="16">
        <f t="shared" si="2"/>
        <v>1.699935815825981</v>
      </c>
    </row>
    <row r="28" spans="3:20">
      <c r="D28" s="88"/>
      <c r="E28" s="88"/>
      <c r="F28" s="88"/>
      <c r="G28" s="88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</row>
    <row r="29" spans="3:20">
      <c r="C29" t="s">
        <v>146</v>
      </c>
      <c r="D29" s="88">
        <f t="shared" ref="D29:T29" si="3">+D12*100</f>
        <v>0.30177298051472384</v>
      </c>
      <c r="E29" s="88">
        <f t="shared" si="3"/>
        <v>0.47361798359380897</v>
      </c>
      <c r="F29" s="88">
        <f t="shared" si="3"/>
        <v>0.56422549368461739</v>
      </c>
      <c r="G29" s="88">
        <f t="shared" si="3"/>
        <v>0.66849897198393671</v>
      </c>
      <c r="H29" s="16">
        <f t="shared" si="3"/>
        <v>0.68838731841115386</v>
      </c>
      <c r="I29" s="16">
        <f t="shared" si="3"/>
        <v>0.69256923238526613</v>
      </c>
      <c r="J29" s="16">
        <f t="shared" si="3"/>
        <v>0.58353673303242903</v>
      </c>
      <c r="K29" s="16">
        <f t="shared" si="3"/>
        <v>0.59825562944450539</v>
      </c>
      <c r="L29" s="16">
        <f t="shared" si="3"/>
        <v>0.62001945329890795</v>
      </c>
      <c r="M29" s="16">
        <f t="shared" si="3"/>
        <v>0.661652348540266</v>
      </c>
      <c r="N29" s="16">
        <f t="shared" si="3"/>
        <v>0.63615703452474115</v>
      </c>
      <c r="O29" s="16">
        <f t="shared" si="3"/>
        <v>0.66041677964652945</v>
      </c>
      <c r="P29" s="16">
        <f t="shared" si="3"/>
        <v>0.72493051312270662</v>
      </c>
      <c r="Q29" s="16">
        <f t="shared" si="3"/>
        <v>0.74328337838360203</v>
      </c>
      <c r="R29" s="16">
        <f t="shared" si="3"/>
        <v>0.72758742303669888</v>
      </c>
      <c r="S29" s="16">
        <f t="shared" si="3"/>
        <v>0.9433331181704252</v>
      </c>
      <c r="T29" s="16">
        <f t="shared" si="3"/>
        <v>0.92805672869706402</v>
      </c>
    </row>
    <row r="30" spans="3:20">
      <c r="D30" s="88">
        <f t="shared" ref="D30:T30" si="4">+D13*100</f>
        <v>0</v>
      </c>
      <c r="E30" s="88">
        <f t="shared" si="4"/>
        <v>0</v>
      </c>
      <c r="F30" s="88">
        <f t="shared" si="4"/>
        <v>0</v>
      </c>
      <c r="G30" s="88">
        <f t="shared" si="4"/>
        <v>0</v>
      </c>
      <c r="H30" s="16">
        <f t="shared" si="4"/>
        <v>0</v>
      </c>
      <c r="I30" s="16">
        <f t="shared" si="4"/>
        <v>0</v>
      </c>
      <c r="J30" s="16">
        <f t="shared" si="4"/>
        <v>0</v>
      </c>
      <c r="K30" s="16">
        <f t="shared" si="4"/>
        <v>0</v>
      </c>
      <c r="L30" s="16">
        <f t="shared" si="4"/>
        <v>0</v>
      </c>
      <c r="M30" s="16">
        <f t="shared" si="4"/>
        <v>0</v>
      </c>
      <c r="N30" s="16">
        <f t="shared" si="4"/>
        <v>0</v>
      </c>
      <c r="O30" s="16">
        <f t="shared" si="4"/>
        <v>0</v>
      </c>
      <c r="P30" s="16">
        <f t="shared" si="4"/>
        <v>0</v>
      </c>
      <c r="Q30" s="16">
        <f t="shared" si="4"/>
        <v>0</v>
      </c>
      <c r="R30" s="16">
        <f t="shared" si="4"/>
        <v>0</v>
      </c>
      <c r="S30" s="16">
        <f t="shared" si="4"/>
        <v>0</v>
      </c>
      <c r="T30" s="16">
        <f t="shared" si="4"/>
        <v>0</v>
      </c>
    </row>
    <row r="31" spans="3:20">
      <c r="C31" t="s">
        <v>147</v>
      </c>
      <c r="D31" s="88">
        <f t="shared" ref="D31:T31" si="5">+D14*100</f>
        <v>1.2441038246941827</v>
      </c>
      <c r="E31" s="88">
        <f t="shared" si="5"/>
        <v>2.1844976879086606</v>
      </c>
      <c r="F31" s="88">
        <f t="shared" si="5"/>
        <v>2.6877220435596119</v>
      </c>
      <c r="G31" s="88">
        <f t="shared" si="5"/>
        <v>2.7734525721247878</v>
      </c>
      <c r="H31" s="16">
        <f t="shared" si="5"/>
        <v>2.797370139754273</v>
      </c>
      <c r="I31" s="16">
        <f t="shared" si="5"/>
        <v>2.6717615700307551</v>
      </c>
      <c r="J31" s="16">
        <f t="shared" si="5"/>
        <v>3.3245460714300741</v>
      </c>
      <c r="K31" s="16">
        <f t="shared" si="5"/>
        <v>3.5127811649284135</v>
      </c>
      <c r="L31" s="16">
        <f t="shared" si="5"/>
        <v>3.3949539205087245</v>
      </c>
      <c r="M31" s="16">
        <f t="shared" si="5"/>
        <v>3.296501588602152</v>
      </c>
      <c r="N31" s="16">
        <f t="shared" si="5"/>
        <v>3.6523521611538179</v>
      </c>
      <c r="O31" s="16">
        <f t="shared" si="5"/>
        <v>5.0088355960165192</v>
      </c>
      <c r="P31" s="16">
        <f t="shared" si="5"/>
        <v>5.4091147258339207</v>
      </c>
      <c r="Q31" s="16">
        <f t="shared" si="5"/>
        <v>4.7792908140181076</v>
      </c>
      <c r="R31" s="16">
        <f t="shared" si="5"/>
        <v>4.6123553271939999</v>
      </c>
      <c r="S31" s="16">
        <f t="shared" si="5"/>
        <v>5.0430710113453774</v>
      </c>
      <c r="T31" s="16">
        <f t="shared" si="5"/>
        <v>4.8479075119835446</v>
      </c>
    </row>
    <row r="32" spans="3:20">
      <c r="D32" s="88"/>
      <c r="E32" s="88"/>
      <c r="F32" s="88"/>
      <c r="G32" s="88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3:20">
      <c r="C33" t="s">
        <v>95</v>
      </c>
      <c r="D33" s="88">
        <f t="shared" ref="D33:T33" si="6">+D16*100</f>
        <v>12.491487185515064</v>
      </c>
      <c r="E33" s="88">
        <f t="shared" si="6"/>
        <v>14.010978690587143</v>
      </c>
      <c r="F33" s="88">
        <f t="shared" si="6"/>
        <v>14.458407474806195</v>
      </c>
      <c r="G33" s="88">
        <f t="shared" si="6"/>
        <v>13.792805753134823</v>
      </c>
      <c r="H33" s="16">
        <f t="shared" si="6"/>
        <v>13.857159296229025</v>
      </c>
      <c r="I33" s="16">
        <f t="shared" si="6"/>
        <v>14.245864126425644</v>
      </c>
      <c r="J33" s="16">
        <f t="shared" si="6"/>
        <v>15.109421790084582</v>
      </c>
      <c r="K33" s="16">
        <f t="shared" si="6"/>
        <v>15.784785023472317</v>
      </c>
      <c r="L33" s="16">
        <f t="shared" si="6"/>
        <v>15.671941037654877</v>
      </c>
      <c r="M33" s="16">
        <f t="shared" si="6"/>
        <v>16.367551710477361</v>
      </c>
      <c r="N33" s="16">
        <f t="shared" si="6"/>
        <v>17.382889656858499</v>
      </c>
      <c r="O33" s="16">
        <f t="shared" si="6"/>
        <v>18.170776470251592</v>
      </c>
      <c r="P33" s="16">
        <f t="shared" si="6"/>
        <v>20.193522263639068</v>
      </c>
      <c r="Q33" s="16">
        <f t="shared" si="6"/>
        <v>20.073086239384658</v>
      </c>
      <c r="R33" s="16">
        <f t="shared" si="6"/>
        <v>19.698685428997891</v>
      </c>
      <c r="S33" s="16">
        <f t="shared" si="6"/>
        <v>21.707708018388114</v>
      </c>
      <c r="T33" s="16">
        <f t="shared" si="6"/>
        <v>20.276100548867593</v>
      </c>
    </row>
    <row r="34" spans="3:20">
      <c r="C34" t="s">
        <v>96</v>
      </c>
      <c r="D34" s="88">
        <f t="shared" ref="D34:T34" si="7">+D17*100</f>
        <v>12.609865594612332</v>
      </c>
      <c r="E34" s="88">
        <f t="shared" si="7"/>
        <v>14.165651500134704</v>
      </c>
      <c r="F34" s="88">
        <f t="shared" si="7"/>
        <v>14.733471332437361</v>
      </c>
      <c r="G34" s="88">
        <f t="shared" si="7"/>
        <v>14.136080613516388</v>
      </c>
      <c r="H34" s="16">
        <f t="shared" si="7"/>
        <v>14.219514372512663</v>
      </c>
      <c r="I34" s="16">
        <f t="shared" si="7"/>
        <v>14.619293725661537</v>
      </c>
      <c r="J34" s="16">
        <f t="shared" si="7"/>
        <v>15.462416246672847</v>
      </c>
      <c r="K34" s="16">
        <f t="shared" si="7"/>
        <v>16.236173647054169</v>
      </c>
      <c r="L34" s="16">
        <f t="shared" si="7"/>
        <v>16.06438345632759</v>
      </c>
      <c r="M34" s="16">
        <f t="shared" si="7"/>
        <v>16.623708642247621</v>
      </c>
      <c r="N34" s="16">
        <f t="shared" si="7"/>
        <v>18.0857222899607</v>
      </c>
      <c r="O34" s="16">
        <f t="shared" si="7"/>
        <v>19.217057881134373</v>
      </c>
      <c r="P34" s="16">
        <f t="shared" si="7"/>
        <v>20.393021319158763</v>
      </c>
      <c r="Q34" s="16">
        <f t="shared" si="7"/>
        <v>20.334887946421158</v>
      </c>
      <c r="R34" s="16">
        <f t="shared" si="7"/>
        <v>20.005867878041446</v>
      </c>
      <c r="S34" s="16">
        <f t="shared" si="7"/>
        <v>21.958555301943004</v>
      </c>
      <c r="T34" s="16">
        <f t="shared" si="7"/>
        <v>20.423116911309542</v>
      </c>
    </row>
    <row r="35" spans="3:20">
      <c r="C35" t="s">
        <v>97</v>
      </c>
      <c r="D35" s="88">
        <f t="shared" ref="D35:T35" si="8">+D18*100</f>
        <v>-0.1183784090972681</v>
      </c>
      <c r="E35" s="88">
        <f t="shared" si="8"/>
        <v>-0.15467280954756246</v>
      </c>
      <c r="F35" s="88">
        <f t="shared" si="8"/>
        <v>-0.27506385763116648</v>
      </c>
      <c r="G35" s="88">
        <f t="shared" si="8"/>
        <v>-0.34327486038156496</v>
      </c>
      <c r="H35" s="16">
        <f t="shared" si="8"/>
        <v>-0.36235507628363806</v>
      </c>
      <c r="I35" s="16">
        <f t="shared" si="8"/>
        <v>-0.37342959923589158</v>
      </c>
      <c r="J35" s="16">
        <f t="shared" si="8"/>
        <v>-0.35299445658826534</v>
      </c>
      <c r="K35" s="16">
        <f t="shared" si="8"/>
        <v>-0.45138862358185261</v>
      </c>
      <c r="L35" s="16">
        <f t="shared" si="8"/>
        <v>-0.39244241867271434</v>
      </c>
      <c r="M35" s="16">
        <f t="shared" si="8"/>
        <v>-0.25615693177026</v>
      </c>
      <c r="N35" s="16">
        <f t="shared" si="8"/>
        <v>-0.70283263310220168</v>
      </c>
      <c r="O35" s="16">
        <f t="shared" si="8"/>
        <v>-1.0462814108827794</v>
      </c>
      <c r="P35" s="16">
        <f t="shared" si="8"/>
        <v>-0.19949905551969738</v>
      </c>
      <c r="Q35" s="16">
        <f t="shared" si="8"/>
        <v>-0.26180170703649919</v>
      </c>
      <c r="R35" s="16">
        <f t="shared" si="8"/>
        <v>-0.30718244904355263</v>
      </c>
      <c r="S35" s="16">
        <f t="shared" si="8"/>
        <v>-0.25084728355489194</v>
      </c>
      <c r="T35" s="16">
        <f t="shared" si="8"/>
        <v>-0.14701636244194849</v>
      </c>
    </row>
    <row r="36" spans="3:20">
      <c r="C36" t="s">
        <v>148</v>
      </c>
      <c r="D36" s="88">
        <f t="shared" ref="D36:T36" si="9">+D19*100</f>
        <v>17.070824414324907</v>
      </c>
      <c r="E36" s="88">
        <f t="shared" si="9"/>
        <v>17.504337296218605</v>
      </c>
      <c r="F36" s="88">
        <f t="shared" si="9"/>
        <v>17.621363341408813</v>
      </c>
      <c r="G36" s="88">
        <f t="shared" si="9"/>
        <v>17.788310900108499</v>
      </c>
      <c r="H36" s="16">
        <f t="shared" si="9"/>
        <v>18.076661915733428</v>
      </c>
      <c r="I36" s="16">
        <f t="shared" si="9"/>
        <v>18.644231164021235</v>
      </c>
      <c r="J36" s="16">
        <f t="shared" si="9"/>
        <v>19.333027704718255</v>
      </c>
      <c r="K36" s="16">
        <f t="shared" si="9"/>
        <v>19.907656692136978</v>
      </c>
      <c r="L36" s="16">
        <f t="shared" si="9"/>
        <v>19.964081290034716</v>
      </c>
      <c r="M36" s="16">
        <f t="shared" si="9"/>
        <v>19.44765660591489</v>
      </c>
      <c r="N36" s="16">
        <f t="shared" si="9"/>
        <v>19.795176323755197</v>
      </c>
      <c r="O36" s="16">
        <f t="shared" si="9"/>
        <v>20.29158455404961</v>
      </c>
      <c r="P36" s="16">
        <f t="shared" si="9"/>
        <v>20.783806742332338</v>
      </c>
      <c r="Q36" s="16">
        <f t="shared" si="9"/>
        <v>21.04369100146776</v>
      </c>
      <c r="R36" s="16">
        <f t="shared" si="9"/>
        <v>21.027358717928482</v>
      </c>
      <c r="S36" s="16">
        <f t="shared" si="9"/>
        <v>21.22498157079071</v>
      </c>
      <c r="T36" s="16">
        <f t="shared" si="9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20</vt:i4>
      </vt:variant>
      <vt:variant>
        <vt:lpstr>Rangos con nombre</vt:lpstr>
      </vt:variant>
      <vt:variant>
        <vt:i4>11</vt:i4>
      </vt:variant>
    </vt:vector>
  </HeadingPairs>
  <TitlesOfParts>
    <vt:vector size="31" baseType="lpstr">
      <vt:lpstr>PORTADA1</vt:lpstr>
      <vt:lpstr>Presión Fiscal</vt:lpstr>
      <vt:lpstr>P. T. G. Central</vt:lpstr>
      <vt:lpstr>Hoja3</vt:lpstr>
      <vt:lpstr>Hoja4</vt:lpstr>
      <vt:lpstr>P. T. G. Subnacional</vt:lpstr>
      <vt:lpstr>C. S. Social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ECUADOR -21-01-2020</vt:lpstr>
      <vt:lpstr>composicion europa</vt:lpstr>
      <vt:lpstr>Hoja1</vt:lpstr>
      <vt:lpstr>europa </vt:lpstr>
      <vt:lpstr>Hoja2</vt:lpstr>
      <vt:lpstr>'P. T. G. Central'!__xlnm._FilterDatabase</vt:lpstr>
      <vt:lpstr>__xlnm._FilterDatabase_1_1</vt:lpstr>
      <vt:lpstr>'C. S. Social'!__xlnm.Print_Area</vt:lpstr>
      <vt:lpstr>'P. T. G. Central'!__xlnm.Print_Area</vt:lpstr>
      <vt:lpstr>'P. T. G. Subnacional'!__xlnm.Print_Area</vt:lpstr>
      <vt:lpstr>'Presión Fiscal'!__xlnm.Print_Area</vt:lpstr>
      <vt:lpstr>'C. S. Social'!Área_de_impresión</vt:lpstr>
      <vt:lpstr>'P. T. G. Central'!Área_de_impresión</vt:lpstr>
      <vt:lpstr>'P. T. G. Subnacional'!Área_de_impresión</vt:lpstr>
      <vt:lpstr>PORTADA1!Área_de_impresión</vt:lpstr>
      <vt:lpstr>'Presión Fiscal'!Área_de_impresión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Oviedo Santillan, Mariela Isabel</dc:creator>
  <cp:lastModifiedBy>Administrador</cp:lastModifiedBy>
  <cp:lastPrinted>2020-04-06T17:57:43Z</cp:lastPrinted>
  <dcterms:created xsi:type="dcterms:W3CDTF">2016-02-19T15:59:02Z</dcterms:created>
  <dcterms:modified xsi:type="dcterms:W3CDTF">2021-09-15T03:44:46Z</dcterms:modified>
</cp:coreProperties>
</file>